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Смирнова\Запрос на 2027 год\1. Для размещения на сайте ТФОМС\"/>
    </mc:Choice>
  </mc:AlternateContent>
  <bookViews>
    <workbookView xWindow="0" yWindow="0" windowWidth="28800" windowHeight="11835"/>
  </bookViews>
  <sheets>
    <sheet name="1_с ЦАОП_без прикр населения" sheetId="1" r:id="rId1"/>
    <sheet name="1.1_Школы" sheetId="2" r:id="rId2"/>
  </sheets>
  <definedNames>
    <definedName name="_xlnm.Print_Area" localSheetId="1">'1.1_Школы'!$A$1:$D$21</definedName>
    <definedName name="_xlnm.Print_Area" localSheetId="0">'1_с ЦАОП_без прикр населения'!$A$1:$Y$53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D17" i="2"/>
  <c r="D16" i="2"/>
  <c r="D15" i="2"/>
  <c r="D14" i="2"/>
  <c r="D13" i="2"/>
  <c r="D12" i="2"/>
  <c r="C18" i="2" l="1"/>
  <c r="B18" i="2"/>
  <c r="D18" i="2"/>
  <c r="F47" i="1" l="1"/>
  <c r="J46" i="1"/>
  <c r="X46" i="1" s="1"/>
  <c r="Y46" i="1" s="1"/>
  <c r="J45" i="1"/>
  <c r="X45" i="1" s="1"/>
  <c r="Y45" i="1" l="1"/>
  <c r="B44" i="1"/>
  <c r="B47" i="1" s="1"/>
  <c r="X42" i="1" l="1"/>
  <c r="R44" i="1"/>
  <c r="R47" i="1" s="1"/>
  <c r="O44" i="1"/>
  <c r="O47" i="1" s="1"/>
  <c r="N44" i="1"/>
  <c r="H44" i="1"/>
  <c r="H47" i="1" s="1"/>
  <c r="G44" i="1"/>
  <c r="G47" i="1" s="1"/>
  <c r="C44" i="1"/>
  <c r="K43" i="1"/>
  <c r="J43" i="1"/>
  <c r="X43" i="1" s="1"/>
  <c r="F43" i="1"/>
  <c r="E43" i="1"/>
  <c r="S42" i="1"/>
  <c r="F42" i="1"/>
  <c r="E42" i="1"/>
  <c r="Y42" i="1" s="1"/>
  <c r="K41" i="1"/>
  <c r="J41" i="1"/>
  <c r="X41" i="1" s="1"/>
  <c r="F41" i="1"/>
  <c r="E41" i="1"/>
  <c r="K40" i="1"/>
  <c r="J40" i="1"/>
  <c r="X40" i="1" s="1"/>
  <c r="F40" i="1"/>
  <c r="E40" i="1"/>
  <c r="K39" i="1"/>
  <c r="J39" i="1"/>
  <c r="X39" i="1" s="1"/>
  <c r="F39" i="1"/>
  <c r="E39" i="1"/>
  <c r="K38" i="1"/>
  <c r="J38" i="1"/>
  <c r="X38" i="1" s="1"/>
  <c r="F38" i="1"/>
  <c r="E38" i="1"/>
  <c r="K37" i="1"/>
  <c r="J37" i="1"/>
  <c r="X37" i="1" s="1"/>
  <c r="F37" i="1"/>
  <c r="E37" i="1"/>
  <c r="K36" i="1"/>
  <c r="J36" i="1"/>
  <c r="X36" i="1" s="1"/>
  <c r="F36" i="1"/>
  <c r="E36" i="1"/>
  <c r="K35" i="1"/>
  <c r="J35" i="1"/>
  <c r="X35" i="1" s="1"/>
  <c r="F35" i="1"/>
  <c r="E35" i="1"/>
  <c r="K34" i="1"/>
  <c r="J34" i="1"/>
  <c r="X34" i="1" s="1"/>
  <c r="F34" i="1"/>
  <c r="E34" i="1"/>
  <c r="K33" i="1"/>
  <c r="J33" i="1"/>
  <c r="X33" i="1" s="1"/>
  <c r="F33" i="1"/>
  <c r="E33" i="1"/>
  <c r="K32" i="1"/>
  <c r="J32" i="1"/>
  <c r="X32" i="1" s="1"/>
  <c r="F32" i="1"/>
  <c r="E32" i="1"/>
  <c r="K31" i="1"/>
  <c r="J31" i="1"/>
  <c r="X31" i="1" s="1"/>
  <c r="F31" i="1"/>
  <c r="E31" i="1"/>
  <c r="K30" i="1"/>
  <c r="J30" i="1"/>
  <c r="X30" i="1" s="1"/>
  <c r="F30" i="1"/>
  <c r="E30" i="1"/>
  <c r="K29" i="1"/>
  <c r="J29" i="1"/>
  <c r="X29" i="1" s="1"/>
  <c r="F29" i="1"/>
  <c r="E29" i="1"/>
  <c r="K28" i="1"/>
  <c r="J28" i="1"/>
  <c r="X28" i="1" s="1"/>
  <c r="F28" i="1"/>
  <c r="E28" i="1"/>
  <c r="K27" i="1"/>
  <c r="J27" i="1"/>
  <c r="X27" i="1" s="1"/>
  <c r="F27" i="1"/>
  <c r="E27" i="1"/>
  <c r="K26" i="1"/>
  <c r="J26" i="1"/>
  <c r="X26" i="1" s="1"/>
  <c r="F26" i="1"/>
  <c r="E26" i="1"/>
  <c r="K25" i="1"/>
  <c r="J25" i="1"/>
  <c r="X25" i="1" s="1"/>
  <c r="F25" i="1"/>
  <c r="E25" i="1"/>
  <c r="K24" i="1"/>
  <c r="J24" i="1"/>
  <c r="X24" i="1" s="1"/>
  <c r="F24" i="1"/>
  <c r="E24" i="1"/>
  <c r="V44" i="1"/>
  <c r="V47" i="1" s="1"/>
  <c r="K21" i="1"/>
  <c r="J21" i="1"/>
  <c r="F21" i="1"/>
  <c r="E21" i="1"/>
  <c r="K20" i="1"/>
  <c r="J20" i="1"/>
  <c r="X20" i="1" s="1"/>
  <c r="F20" i="1"/>
  <c r="E20" i="1"/>
  <c r="K19" i="1"/>
  <c r="J19" i="1"/>
  <c r="X19" i="1" s="1"/>
  <c r="F19" i="1"/>
  <c r="E19" i="1"/>
  <c r="K18" i="1"/>
  <c r="J18" i="1"/>
  <c r="X18" i="1" s="1"/>
  <c r="F18" i="1"/>
  <c r="E18" i="1"/>
  <c r="K17" i="1"/>
  <c r="J17" i="1"/>
  <c r="X17" i="1" s="1"/>
  <c r="F17" i="1"/>
  <c r="E17" i="1"/>
  <c r="K16" i="1"/>
  <c r="J16" i="1"/>
  <c r="X16" i="1" s="1"/>
  <c r="F16" i="1"/>
  <c r="E16" i="1"/>
  <c r="K15" i="1"/>
  <c r="J15" i="1"/>
  <c r="X15" i="1" s="1"/>
  <c r="F15" i="1"/>
  <c r="E15" i="1"/>
  <c r="K14" i="1"/>
  <c r="J14" i="1"/>
  <c r="X14" i="1" s="1"/>
  <c r="F14" i="1"/>
  <c r="E14" i="1"/>
  <c r="K13" i="1"/>
  <c r="J13" i="1"/>
  <c r="X13" i="1" s="1"/>
  <c r="F13" i="1"/>
  <c r="E13" i="1"/>
  <c r="K12" i="1"/>
  <c r="J12" i="1"/>
  <c r="X12" i="1" s="1"/>
  <c r="F12" i="1"/>
  <c r="E12" i="1"/>
  <c r="L43" i="1" l="1"/>
  <c r="P43" i="1" s="1"/>
  <c r="Y36" i="1"/>
  <c r="Y40" i="1"/>
  <c r="M34" i="1"/>
  <c r="T34" i="1" s="1"/>
  <c r="M38" i="1"/>
  <c r="T38" i="1" s="1"/>
  <c r="M40" i="1"/>
  <c r="T40" i="1" s="1"/>
  <c r="M36" i="1"/>
  <c r="T36" i="1" s="1"/>
  <c r="Y20" i="1"/>
  <c r="L13" i="1"/>
  <c r="P13" i="1" s="1"/>
  <c r="S13" i="1" s="1"/>
  <c r="L17" i="1"/>
  <c r="P17" i="1" s="1"/>
  <c r="S17" i="1" s="1"/>
  <c r="L21" i="1"/>
  <c r="P21" i="1" s="1"/>
  <c r="S21" i="1" s="1"/>
  <c r="L15" i="1"/>
  <c r="P15" i="1" s="1"/>
  <c r="S15" i="1" s="1"/>
  <c r="L19" i="1"/>
  <c r="P19" i="1" s="1"/>
  <c r="S19" i="1" s="1"/>
  <c r="X21" i="1"/>
  <c r="Y21" i="1" s="1"/>
  <c r="M27" i="1"/>
  <c r="T27" i="1" s="1"/>
  <c r="M29" i="1"/>
  <c r="M31" i="1"/>
  <c r="T31" i="1" s="1"/>
  <c r="M43" i="1"/>
  <c r="T43" i="1" s="1"/>
  <c r="M37" i="1"/>
  <c r="T37" i="1" s="1"/>
  <c r="L24" i="1"/>
  <c r="P24" i="1" s="1"/>
  <c r="S24" i="1" s="1"/>
  <c r="L32" i="1"/>
  <c r="P32" i="1" s="1"/>
  <c r="S32" i="1" s="1"/>
  <c r="M24" i="1"/>
  <c r="T24" i="1" s="1"/>
  <c r="M30" i="1"/>
  <c r="T30" i="1" s="1"/>
  <c r="L38" i="1"/>
  <c r="P38" i="1" s="1"/>
  <c r="S38" i="1" s="1"/>
  <c r="L40" i="1"/>
  <c r="P40" i="1" s="1"/>
  <c r="S40" i="1" s="1"/>
  <c r="Y19" i="1"/>
  <c r="Y17" i="1"/>
  <c r="Y25" i="1"/>
  <c r="Y27" i="1"/>
  <c r="Y29" i="1"/>
  <c r="Y18" i="1"/>
  <c r="Y24" i="1"/>
  <c r="Y26" i="1"/>
  <c r="Y28" i="1"/>
  <c r="Y30" i="1"/>
  <c r="Y43" i="1"/>
  <c r="Y31" i="1"/>
  <c r="Y33" i="1"/>
  <c r="L26" i="1"/>
  <c r="P26" i="1" s="1"/>
  <c r="S26" i="1" s="1"/>
  <c r="Y35" i="1"/>
  <c r="Y37" i="1"/>
  <c r="Y39" i="1"/>
  <c r="Y41" i="1"/>
  <c r="M13" i="1"/>
  <c r="T13" i="1" s="1"/>
  <c r="M15" i="1"/>
  <c r="T15" i="1" s="1"/>
  <c r="M17" i="1"/>
  <c r="T17" i="1" s="1"/>
  <c r="M19" i="1"/>
  <c r="T19" i="1" s="1"/>
  <c r="M21" i="1"/>
  <c r="T21" i="1" s="1"/>
  <c r="M26" i="1"/>
  <c r="T26" i="1" s="1"/>
  <c r="M28" i="1"/>
  <c r="T28" i="1" s="1"/>
  <c r="Y32" i="1"/>
  <c r="Y34" i="1"/>
  <c r="M32" i="1"/>
  <c r="T32" i="1" s="1"/>
  <c r="Y38" i="1"/>
  <c r="L28" i="1"/>
  <c r="P28" i="1" s="1"/>
  <c r="S28" i="1" s="1"/>
  <c r="T29" i="1"/>
  <c r="M33" i="1"/>
  <c r="T33" i="1" s="1"/>
  <c r="L30" i="1"/>
  <c r="P30" i="1" s="1"/>
  <c r="S30" i="1" s="1"/>
  <c r="M35" i="1"/>
  <c r="L34" i="1"/>
  <c r="P34" i="1" s="1"/>
  <c r="S34" i="1" s="1"/>
  <c r="M39" i="1"/>
  <c r="T39" i="1" s="1"/>
  <c r="M25" i="1"/>
  <c r="T25" i="1" s="1"/>
  <c r="L36" i="1"/>
  <c r="P36" i="1" s="1"/>
  <c r="S36" i="1" s="1"/>
  <c r="M41" i="1"/>
  <c r="T41" i="1" s="1"/>
  <c r="E44" i="1"/>
  <c r="E47" i="1" s="1"/>
  <c r="Y16" i="1"/>
  <c r="Y14" i="1"/>
  <c r="Y12" i="1"/>
  <c r="Y15" i="1"/>
  <c r="Y13" i="1"/>
  <c r="T35" i="1"/>
  <c r="S43" i="1"/>
  <c r="L12" i="1"/>
  <c r="L14" i="1"/>
  <c r="P14" i="1" s="1"/>
  <c r="S14" i="1" s="1"/>
  <c r="L16" i="1"/>
  <c r="P16" i="1" s="1"/>
  <c r="S16" i="1" s="1"/>
  <c r="L18" i="1"/>
  <c r="P18" i="1" s="1"/>
  <c r="S18" i="1" s="1"/>
  <c r="L20" i="1"/>
  <c r="P20" i="1" s="1"/>
  <c r="S20" i="1" s="1"/>
  <c r="J44" i="1"/>
  <c r="J47" i="1" s="1"/>
  <c r="M12" i="1"/>
  <c r="T12" i="1" s="1"/>
  <c r="M14" i="1"/>
  <c r="T14" i="1" s="1"/>
  <c r="M16" i="1"/>
  <c r="T16" i="1" s="1"/>
  <c r="M18" i="1"/>
  <c r="T18" i="1" s="1"/>
  <c r="M20" i="1"/>
  <c r="T20" i="1" s="1"/>
  <c r="L25" i="1"/>
  <c r="P25" i="1" s="1"/>
  <c r="S25" i="1" s="1"/>
  <c r="L27" i="1"/>
  <c r="P27" i="1" s="1"/>
  <c r="S27" i="1" s="1"/>
  <c r="L29" i="1"/>
  <c r="P29" i="1" s="1"/>
  <c r="S29" i="1" s="1"/>
  <c r="L31" i="1"/>
  <c r="P31" i="1" s="1"/>
  <c r="S31" i="1" s="1"/>
  <c r="L33" i="1"/>
  <c r="P33" i="1" s="1"/>
  <c r="S33" i="1" s="1"/>
  <c r="L35" i="1"/>
  <c r="P35" i="1" s="1"/>
  <c r="S35" i="1" s="1"/>
  <c r="L37" i="1"/>
  <c r="P37" i="1" s="1"/>
  <c r="S37" i="1" s="1"/>
  <c r="L39" i="1"/>
  <c r="P39" i="1" s="1"/>
  <c r="S39" i="1" s="1"/>
  <c r="L41" i="1"/>
  <c r="P41" i="1" s="1"/>
  <c r="S41" i="1" s="1"/>
  <c r="K44" i="1"/>
  <c r="K47" i="1" s="1"/>
  <c r="W44" i="1" l="1"/>
  <c r="W47" i="1" s="1"/>
  <c r="T44" i="1"/>
  <c r="T47" i="1" s="1"/>
  <c r="L44" i="1"/>
  <c r="L47" i="1" s="1"/>
  <c r="P12" i="1"/>
  <c r="X44" i="1"/>
  <c r="X47" i="1" s="1"/>
  <c r="M44" i="1"/>
  <c r="M47" i="1" s="1"/>
  <c r="P44" i="1" l="1"/>
  <c r="P47" i="1" s="1"/>
  <c r="S12" i="1"/>
  <c r="S44" i="1" l="1"/>
  <c r="S47" i="1" s="1"/>
  <c r="Y44" i="1"/>
  <c r="Y47" i="1" s="1"/>
</calcChain>
</file>

<file path=xl/sharedStrings.xml><?xml version="1.0" encoding="utf-8"?>
<sst xmlns="http://schemas.openxmlformats.org/spreadsheetml/2006/main" count="183" uniqueCount="88">
  <si>
    <t>*) Утвержденное постоянное штатное расписание, действующее на дату подачи Уведомления.</t>
  </si>
  <si>
    <t>ИТОГО</t>
  </si>
  <si>
    <t>Челюстно-лицевая хирургия</t>
  </si>
  <si>
    <t>Гериатрия</t>
  </si>
  <si>
    <t xml:space="preserve">Дерматология </t>
  </si>
  <si>
    <t>Офтальмология</t>
  </si>
  <si>
    <t xml:space="preserve">Отоларингология </t>
  </si>
  <si>
    <t>Акушерство-гинекология</t>
  </si>
  <si>
    <t xml:space="preserve">Урология </t>
  </si>
  <si>
    <t>Колопроктология</t>
  </si>
  <si>
    <t>Онкология, онкология детская</t>
  </si>
  <si>
    <t>Нейрохирургия</t>
  </si>
  <si>
    <t>Травматология -ортопедия</t>
  </si>
  <si>
    <t>Сердечно-сосудистая хирургия</t>
  </si>
  <si>
    <t>Хирургия детская</t>
  </si>
  <si>
    <t xml:space="preserve">Хирургия </t>
  </si>
  <si>
    <t xml:space="preserve">Инфекционные болезни </t>
  </si>
  <si>
    <t xml:space="preserve">Неврология </t>
  </si>
  <si>
    <t>Аллергология</t>
  </si>
  <si>
    <t>х</t>
  </si>
  <si>
    <t>Гематология</t>
  </si>
  <si>
    <r>
      <t xml:space="preserve">Нефрология </t>
    </r>
    <r>
      <rPr>
        <i/>
        <sz val="8"/>
        <color theme="1"/>
        <rFont val="Calibri"/>
        <family val="2"/>
        <charset val="204"/>
        <scheme val="minor"/>
      </rPr>
      <t>(без учета заместительной почечной терапии)</t>
    </r>
  </si>
  <si>
    <t>Гастроэнтерология</t>
  </si>
  <si>
    <t xml:space="preserve">Пульмонология </t>
  </si>
  <si>
    <t>Ревматология</t>
  </si>
  <si>
    <t>Кардиология детская</t>
  </si>
  <si>
    <t>Кардиология</t>
  </si>
  <si>
    <t>12.1.</t>
  </si>
  <si>
    <t>12=7+10+11</t>
  </si>
  <si>
    <t>10=8</t>
  </si>
  <si>
    <t>8.1.</t>
  </si>
  <si>
    <t>8=4-7</t>
  </si>
  <si>
    <t>7.1.</t>
  </si>
  <si>
    <t>7=5*6</t>
  </si>
  <si>
    <t>5.1.</t>
  </si>
  <si>
    <t>4=2*3</t>
  </si>
  <si>
    <t>2.1.</t>
  </si>
  <si>
    <t>Центры амбулаторной онкологической помощи</t>
  </si>
  <si>
    <r>
      <t xml:space="preserve">Центры амбулаторной онкологической помощи
</t>
    </r>
    <r>
      <rPr>
        <sz val="8"/>
        <color theme="1"/>
        <rFont val="Calibri"/>
        <family val="2"/>
        <charset val="204"/>
        <scheme val="minor"/>
      </rPr>
      <t xml:space="preserve"> (в посещениях) </t>
    </r>
  </si>
  <si>
    <r>
      <t xml:space="preserve">Центры амбулаторной онкологической помощи
</t>
    </r>
    <r>
      <rPr>
        <sz val="8"/>
        <color theme="1"/>
        <rFont val="Calibri"/>
        <family val="2"/>
        <charset val="204"/>
        <scheme val="minor"/>
      </rPr>
      <t xml:space="preserve"> (в посещениях)</t>
    </r>
  </si>
  <si>
    <r>
      <t xml:space="preserve">Центры амбулаторной онкологической помощи
</t>
    </r>
    <r>
      <rPr>
        <sz val="8"/>
        <color theme="1"/>
        <rFont val="Calibri"/>
        <family val="2"/>
        <charset val="204"/>
        <scheme val="minor"/>
      </rPr>
      <t xml:space="preserve">(в обращениях) </t>
    </r>
  </si>
  <si>
    <t>из них:</t>
  </si>
  <si>
    <t>Неотложная медицинская помощь
(посещения)</t>
  </si>
  <si>
    <r>
      <rPr>
        <b/>
        <sz val="9"/>
        <color theme="1"/>
        <rFont val="Calibri"/>
        <family val="2"/>
        <scheme val="minor"/>
      </rPr>
      <t>Посещения, в связи с заболеванием</t>
    </r>
    <r>
      <rPr>
        <sz val="9"/>
        <color theme="1"/>
        <rFont val="Calibri"/>
        <family val="2"/>
        <scheme val="minor"/>
      </rPr>
      <t xml:space="preserve">
 (в посещениях)</t>
    </r>
  </si>
  <si>
    <t xml:space="preserve">Установленное  среднее число посещений по поводу заболеваний в одном обращении </t>
  </si>
  <si>
    <t xml:space="preserve">Расчетные объемы АПП, в соответствии с функцией врачебной должности и количеством занятых штатных должностей 
 (в посещениях) </t>
  </si>
  <si>
    <t>Среднее число посещений в год на 1,0 занятую врачебную должность, установленное Приказом Министерства здравоохранения Пензенской области от 14.01.2015г. №2 (с последующими изменениями)</t>
  </si>
  <si>
    <t>________________________________________________________________________________________________________________________________________________________
(наименование медицинской организации)</t>
  </si>
  <si>
    <t>Приложение №1 к форме 1ОТ (для МО, не имеющих прикрепленного населения)</t>
  </si>
  <si>
    <t>*****) В целях проведения по направлению лечащего врача консультирования пациентов из числа: ветеранов боевых действий; лиц, состоящих на диспансерном наблюдении; женщин в период беременности, родов и послеродовой период по вопросам, связанным с имеющимся заболеванием и/или состоянием, включенным в Территориальную программу обязательного медицинского страхования</t>
  </si>
  <si>
    <r>
      <t xml:space="preserve">
</t>
    </r>
    <r>
      <rPr>
        <b/>
        <u/>
        <sz val="11"/>
        <color rgb="FFFF0000"/>
        <rFont val="Calibri"/>
        <family val="2"/>
        <charset val="204"/>
        <scheme val="minor"/>
      </rPr>
      <t>МАКСИМАЛЬНО</t>
    </r>
    <r>
      <rPr>
        <b/>
        <sz val="9"/>
        <color theme="1"/>
        <rFont val="Calibri"/>
        <family val="2"/>
        <charset val="204"/>
        <scheme val="minor"/>
      </rPr>
      <t xml:space="preserve">
возможное количество посещений, подлежащих к выполнению объемов АПП с учетом неотложной медицинской помощи
</t>
    </r>
    <r>
      <rPr>
        <sz val="9"/>
        <color theme="1"/>
        <rFont val="Calibri"/>
        <family val="2"/>
        <charset val="204"/>
        <scheme val="minor"/>
      </rPr>
      <t xml:space="preserve"> (в посещениях) </t>
    </r>
  </si>
  <si>
    <t>15 = 7+11+13</t>
  </si>
  <si>
    <t>Проверка
"+" - превышение планируемых мо объемов над максимально возможным количеством посещений
гр.15-гр.4-гр.11</t>
  </si>
  <si>
    <t xml:space="preserve">Педиатрия   </t>
  </si>
  <si>
    <t>Информация о количестве врачей (количестве занятых штатных должностей), участвующих в оказании первичной медико-санитарной помощи и о планируемых к выполнению объемах медицинской помощи на плановый 2026 год в амбулаторных условиях, в соответствии с подпунктами 17 и 19 пункта 120 Правил ОМС, утвержденных приказом Министерства здравоохранения Российской Федерации от 21.08.2025 №496н</t>
  </si>
  <si>
    <t xml:space="preserve">Терапия  </t>
  </si>
  <si>
    <t>Стоматология **)</t>
  </si>
  <si>
    <t>**) По специальности "Стоматология" количество занятых штатных должностей врачей по утвержденному штатному расписанию указывается с учетом количества занятых штатных должностей среднего медицинского персонала (зубные врачи).</t>
  </si>
  <si>
    <t>Лечебное дело (фельдшер)   ***)</t>
  </si>
  <si>
    <t>***) Доврачебная медицинская помощь в неотложной форме, оказываемая медицинскими работниками, со средним медицинским образованием по специальности "лечебное дело", при отсутствии занятых должностей врачей - терапевтов в кабинете неотложной медицинской помощи.</t>
  </si>
  <si>
    <t>Медицинский психолог 
*****)</t>
  </si>
  <si>
    <t>Эндокринология, эндокринология детская</t>
  </si>
  <si>
    <t>Специальности *****)</t>
  </si>
  <si>
    <t>Медицинская реабилитация</t>
  </si>
  <si>
    <t>Заместительная почечная терапия</t>
  </si>
  <si>
    <r>
      <rPr>
        <b/>
        <u/>
        <sz val="11"/>
        <color rgb="FFFF0000"/>
        <rFont val="Calibri"/>
        <family val="2"/>
        <charset val="204"/>
        <scheme val="minor"/>
      </rPr>
      <t>МАКСИМАЛЬНО</t>
    </r>
    <r>
      <rPr>
        <b/>
        <sz val="9"/>
        <color theme="1"/>
        <rFont val="Calibri"/>
        <family val="2"/>
        <charset val="204"/>
        <scheme val="minor"/>
      </rPr>
      <t xml:space="preserve">
возможное расчетное количество объемов медицинской помощи на 2027г.</t>
    </r>
  </si>
  <si>
    <t>Предложения МО о планируемых к выполнению в 2027г. объемов медицинской помощи</t>
  </si>
  <si>
    <r>
      <t xml:space="preserve">Количество занятых штатных должностей врачей по утвержденному штатному расписанию по состоянию на __.___.2026г.    </t>
    </r>
    <r>
      <rPr>
        <sz val="12"/>
        <color theme="1"/>
        <rFont val="Calibri"/>
        <family val="2"/>
        <charset val="204"/>
        <scheme val="minor"/>
      </rPr>
      <t xml:space="preserve"> *)</t>
    </r>
  </si>
  <si>
    <r>
      <rPr>
        <b/>
        <sz val="9"/>
        <color theme="1"/>
        <rFont val="Calibri"/>
        <family val="2"/>
        <scheme val="minor"/>
      </rPr>
      <t>Посещения с иными целями</t>
    </r>
    <r>
      <rPr>
        <sz val="9"/>
        <color theme="1"/>
        <rFont val="Calibri"/>
        <family val="2"/>
        <scheme val="minor"/>
      </rPr>
      <t xml:space="preserve">
 (в посещениях) </t>
    </r>
  </si>
  <si>
    <r>
      <rPr>
        <b/>
        <sz val="9"/>
        <color theme="1"/>
        <rFont val="Calibri"/>
        <family val="2"/>
        <charset val="204"/>
        <scheme val="minor"/>
      </rPr>
      <t>Посещения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charset val="204"/>
        <scheme val="minor"/>
      </rPr>
      <t>с иными целям</t>
    </r>
    <r>
      <rPr>
        <sz val="9"/>
        <color theme="1"/>
        <rFont val="Calibri"/>
        <family val="2"/>
        <scheme val="minor"/>
      </rPr>
      <t>и</t>
    </r>
    <r>
      <rPr>
        <sz val="9"/>
        <color theme="1"/>
        <rFont val="Calibri"/>
        <family val="2"/>
        <scheme val="minor"/>
      </rPr>
      <t xml:space="preserve">
 (в посещениях) </t>
    </r>
  </si>
  <si>
    <r>
      <t>Посещения с  иными целями</t>
    </r>
    <r>
      <rPr>
        <sz val="9"/>
        <color theme="1"/>
        <rFont val="Calibri"/>
        <family val="2"/>
        <scheme val="minor"/>
      </rPr>
      <t xml:space="preserve">
 (в посещениях)</t>
    </r>
  </si>
  <si>
    <r>
      <rPr>
        <b/>
        <sz val="10"/>
        <color theme="1"/>
        <rFont val="Calibri"/>
        <family val="2"/>
        <charset val="204"/>
        <scheme val="minor"/>
      </rPr>
      <t>ВСЕГО посещений 
(с иными целями, по поводу заболевания, неотложной медицинской помощи)</t>
    </r>
    <r>
      <rPr>
        <sz val="9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гр. 15 = гр. 4 формы 1ОТ</t>
    </r>
  </si>
  <si>
    <t>на приеме</t>
  </si>
  <si>
    <t>школа сахарного диабета</t>
  </si>
  <si>
    <t>Приложение №1.1 к форме 1ОТ (для МО, не имеющих прикрепленное население)</t>
  </si>
  <si>
    <t>_______________________________________________________________________________________________________
(наименование медицинской организации)</t>
  </si>
  <si>
    <t>Специальности *)</t>
  </si>
  <si>
    <r>
      <t xml:space="preserve">Количество занятых штатных должностей врачей по утвержденному штатному расписанию по состоянию на __.___.2026г.    </t>
    </r>
    <r>
      <rPr>
        <sz val="12"/>
        <color theme="1"/>
        <rFont val="Calibri"/>
        <family val="2"/>
        <charset val="204"/>
        <scheme val="minor"/>
      </rPr>
      <t xml:space="preserve"> **)</t>
    </r>
  </si>
  <si>
    <t xml:space="preserve">Проверка
"+" - превышение планируемых мо объемов над максимально возможным количеством  обращений, указанных в приложении №1
</t>
  </si>
  <si>
    <r>
      <t xml:space="preserve">Обращения, в связи с заболеванием в части </t>
    </r>
    <r>
      <rPr>
        <b/>
        <sz val="9"/>
        <color rgb="FFC00000"/>
        <rFont val="Calibri"/>
        <family val="2"/>
        <charset val="204"/>
        <scheme val="minor"/>
      </rPr>
      <t>"Школ для больных с хроническими заболеваниями,  школ для беременных и по вопросам грудного вскармливания"</t>
    </r>
    <r>
      <rPr>
        <b/>
        <sz val="9"/>
        <color theme="1"/>
        <rFont val="Calibri"/>
        <family val="2"/>
        <charset val="204"/>
        <scheme val="minor"/>
      </rPr>
      <t xml:space="preserve">
</t>
    </r>
  </si>
  <si>
    <t>Терапия (врач медицинской профилактики)</t>
  </si>
  <si>
    <t xml:space="preserve">Нефрология </t>
  </si>
  <si>
    <t xml:space="preserve">*) по школам для больных с хроническими заболеваниями,  школам для беременных и по вопросам грудного вскармливания и школам сахарного диабета </t>
  </si>
  <si>
    <t>**) Утвержденное постоянное штатное расписание, действующее на дату подачи Уведомления.</t>
  </si>
  <si>
    <r>
      <t xml:space="preserve">Информация о количестве врачей (количестве занятых штатных должностей), участвующих в оказании первичной медико-санитарной помощи и о планируемых к выполнению объемах медицинской помощи на плановый 2027 год в амбулаторных условиях в части </t>
    </r>
    <r>
      <rPr>
        <b/>
        <sz val="12"/>
        <color theme="1"/>
        <rFont val="Times New Roman"/>
        <family val="1"/>
        <charset val="204"/>
      </rPr>
      <t>"Школ для больных с хроническими заболеваниями,  школ для беременных и по вопросам грудного вскармливания"</t>
    </r>
    <r>
      <rPr>
        <sz val="12"/>
        <color theme="1"/>
        <rFont val="Times New Roman"/>
        <family val="1"/>
        <charset val="204"/>
      </rPr>
      <t>, в соответствии с подпунктами 17 и 19 пункта 120 Правил ОМС, утвержденных приказом Министерства здравоохранения Российской Федерации от 21.08.2025 №496н</t>
    </r>
  </si>
  <si>
    <t>Предложения МО о планируемых к выполнению в 2027 году объемов медицинской помощи</t>
  </si>
  <si>
    <t>Эндокринология, эндокринология детская, из них:</t>
  </si>
  <si>
    <r>
      <t xml:space="preserve">Обращения, в связи с заболеванием, 
</t>
    </r>
    <r>
      <rPr>
        <b/>
        <sz val="9"/>
        <color rgb="FFC00000"/>
        <rFont val="Calibri"/>
        <family val="2"/>
        <charset val="204"/>
        <scheme val="minor"/>
      </rPr>
      <t xml:space="preserve">с учетом диспансерного наблюдения, школ для больных с хроническими заболеваниями,  школ для беременных и по вопросам грудного вскармливания </t>
    </r>
    <r>
      <rPr>
        <b/>
        <sz val="9"/>
        <color theme="1"/>
        <rFont val="Calibri"/>
        <family val="2"/>
        <charset val="204"/>
        <scheme val="minor"/>
      </rPr>
      <t xml:space="preserve">
</t>
    </r>
    <r>
      <rPr>
        <sz val="9"/>
        <color theme="1"/>
        <rFont val="Calibri"/>
        <family val="2"/>
        <charset val="204"/>
        <scheme val="minor"/>
      </rPr>
      <t xml:space="preserve">(в обращениях)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</si>
</sst>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164" formatCode="_(* #,##0_);_(* \(#,##0\);_(* &quot;-&quot;_);_(@_)"/>
    <numFmt numFmtId="165" formatCode="_-* #,##0.00_р_._-;\-* #,##0.00_р_._-;_-* &quot;-&quot;??_р_._-;_-@_-"/>
    <numFmt numFmtId="166" formatCode="_-* #,##0_р_._-;\-* #,##0_р_._-;_-* &quot;-&quot;??_р_._-;_-@_-"/>
    <numFmt numFmtId="167" formatCode="_-* #,##0.0_р_._-;\-* #,##0.0_р_._-;_-* &quot;-&quot;?_р_.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u/>
      <sz val="1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9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CCCCA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7">
    <xf numFmtId="0" fontId="0" fillId="0" borderId="0" xfId="0"/>
    <xf numFmtId="164" fontId="0" fillId="2" borderId="1" xfId="0" applyNumberFormat="1" applyFill="1" applyBorder="1" applyProtection="1"/>
    <xf numFmtId="164" fontId="0" fillId="2" borderId="1" xfId="0" applyNumberFormat="1" applyFill="1" applyBorder="1" applyProtection="1">
      <protection hidden="1"/>
    </xf>
    <xf numFmtId="166" fontId="0" fillId="2" borderId="1" xfId="1" applyNumberFormat="1" applyFont="1" applyFill="1" applyBorder="1" applyProtection="1">
      <protection hidden="1"/>
    </xf>
    <xf numFmtId="164" fontId="0" fillId="2" borderId="1" xfId="0" applyNumberFormat="1" applyFill="1" applyBorder="1" applyAlignment="1" applyProtection="1">
      <alignment horizontal="center"/>
      <protection hidden="1"/>
    </xf>
    <xf numFmtId="167" fontId="2" fillId="2" borderId="1" xfId="0" applyNumberFormat="1" applyFont="1" applyFill="1" applyBorder="1" applyProtection="1"/>
    <xf numFmtId="164" fontId="0" fillId="2" borderId="1" xfId="0" applyNumberFormat="1" applyFill="1" applyBorder="1" applyAlignment="1" applyProtection="1">
      <alignment horizontal="center"/>
    </xf>
    <xf numFmtId="3" fontId="0" fillId="2" borderId="1" xfId="0" applyNumberFormat="1" applyFill="1" applyBorder="1" applyAlignment="1" applyProtection="1">
      <alignment horizontal="center"/>
    </xf>
    <xf numFmtId="164" fontId="0" fillId="3" borderId="1" xfId="0" applyNumberFormat="1" applyFill="1" applyBorder="1" applyProtection="1"/>
    <xf numFmtId="164" fontId="0" fillId="0" borderId="1" xfId="0" applyNumberFormat="1" applyBorder="1" applyProtection="1">
      <protection locked="0" hidden="1"/>
    </xf>
    <xf numFmtId="164" fontId="0" fillId="5" borderId="1" xfId="0" applyNumberFormat="1" applyFill="1" applyBorder="1" applyProtection="1">
      <protection hidden="1"/>
    </xf>
    <xf numFmtId="164" fontId="0" fillId="3" borderId="1" xfId="0" applyNumberFormat="1" applyFill="1" applyBorder="1" applyAlignment="1" applyProtection="1">
      <alignment horizontal="center"/>
    </xf>
    <xf numFmtId="164" fontId="0" fillId="4" borderId="1" xfId="0" applyNumberFormat="1" applyFill="1" applyBorder="1" applyAlignment="1" applyProtection="1">
      <alignment horizontal="center"/>
    </xf>
    <xf numFmtId="167" fontId="2" fillId="0" borderId="1" xfId="0" applyNumberFormat="1" applyFont="1" applyBorder="1" applyProtection="1"/>
    <xf numFmtId="164" fontId="0" fillId="6" borderId="1" xfId="0" applyNumberFormat="1" applyFill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</xf>
    <xf numFmtId="164" fontId="0" fillId="5" borderId="1" xfId="0" applyNumberFormat="1" applyFill="1" applyBorder="1" applyAlignment="1" applyProtection="1">
      <alignment horizontal="center"/>
      <protection hidden="1"/>
    </xf>
    <xf numFmtId="167" fontId="2" fillId="0" borderId="1" xfId="0" applyNumberFormat="1" applyFont="1" applyBorder="1" applyAlignment="1" applyProtection="1">
      <alignment horizontal="center"/>
    </xf>
    <xf numFmtId="0" fontId="0" fillId="0" borderId="0" xfId="0" applyProtection="1"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164" fontId="0" fillId="0" borderId="1" xfId="0" applyNumberFormat="1" applyBorder="1" applyAlignment="1" applyProtection="1">
      <alignment horizontal="center"/>
      <protection locked="0" hidden="1"/>
    </xf>
    <xf numFmtId="164" fontId="2" fillId="6" borderId="1" xfId="0" applyNumberFormat="1" applyFont="1" applyFill="1" applyBorder="1" applyAlignment="1" applyProtection="1">
      <alignment horizontal="center"/>
    </xf>
    <xf numFmtId="164" fontId="2" fillId="4" borderId="1" xfId="0" applyNumberFormat="1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 applyProtection="1">
      <alignment horizontal="center"/>
    </xf>
    <xf numFmtId="164" fontId="2" fillId="3" borderId="1" xfId="0" applyNumberFormat="1" applyFont="1" applyFill="1" applyBorder="1" applyProtection="1"/>
    <xf numFmtId="164" fontId="2" fillId="5" borderId="1" xfId="0" applyNumberFormat="1" applyFont="1" applyFill="1" applyBorder="1" applyProtection="1">
      <protection hidden="1"/>
    </xf>
    <xf numFmtId="164" fontId="2" fillId="0" borderId="1" xfId="0" applyNumberFormat="1" applyFont="1" applyBorder="1" applyProtection="1">
      <protection locked="0" hidden="1"/>
    </xf>
    <xf numFmtId="0" fontId="0" fillId="0" borderId="0" xfId="0" applyProtection="1"/>
    <xf numFmtId="0" fontId="2" fillId="0" borderId="0" xfId="0" applyFont="1" applyProtection="1"/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0" fillId="5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textRotation="90" wrapText="1"/>
    </xf>
    <xf numFmtId="0" fontId="11" fillId="0" borderId="1" xfId="0" applyFont="1" applyFill="1" applyBorder="1" applyAlignment="1" applyProtection="1">
      <alignment horizontal="center" vertical="center" textRotation="90" wrapText="1"/>
    </xf>
    <xf numFmtId="0" fontId="11" fillId="3" borderId="1" xfId="0" applyFont="1" applyFill="1" applyBorder="1" applyAlignment="1" applyProtection="1">
      <alignment horizontal="center" vertical="center" textRotation="90" wrapText="1"/>
    </xf>
    <xf numFmtId="0" fontId="8" fillId="0" borderId="1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8" fillId="5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164" fontId="0" fillId="0" borderId="1" xfId="0" applyNumberForma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Protection="1">
      <protection hidden="1"/>
    </xf>
    <xf numFmtId="41" fontId="0" fillId="0" borderId="1" xfId="0" applyNumberFormat="1" applyBorder="1" applyProtection="1">
      <protection hidden="1"/>
    </xf>
    <xf numFmtId="0" fontId="4" fillId="0" borderId="1" xfId="0" applyFont="1" applyBorder="1" applyAlignment="1" applyProtection="1">
      <alignment vertical="center" wrapText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4" borderId="1" xfId="0" applyNumberFormat="1" applyFont="1" applyFill="1" applyBorder="1" applyProtection="1">
      <protection hidden="1"/>
    </xf>
    <xf numFmtId="41" fontId="2" fillId="0" borderId="1" xfId="0" applyNumberFormat="1" applyFont="1" applyBorder="1" applyProtection="1">
      <protection hidden="1"/>
    </xf>
    <xf numFmtId="0" fontId="3" fillId="0" borderId="1" xfId="0" applyFont="1" applyBorder="1" applyAlignment="1" applyProtection="1">
      <alignment horizontal="left" vertical="center" wrapText="1"/>
    </xf>
    <xf numFmtId="0" fontId="0" fillId="2" borderId="1" xfId="0" applyFill="1" applyBorder="1" applyProtection="1"/>
    <xf numFmtId="4" fontId="0" fillId="2" borderId="1" xfId="0" applyNumberFormat="1" applyFill="1" applyBorder="1" applyAlignment="1" applyProtection="1">
      <alignment horizontal="center"/>
    </xf>
    <xf numFmtId="0" fontId="0" fillId="0" borderId="0" xfId="0" applyFont="1" applyProtection="1"/>
    <xf numFmtId="164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4" fontId="0" fillId="0" borderId="0" xfId="0" applyNumberForma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167" fontId="2" fillId="0" borderId="0" xfId="0" applyNumberFormat="1" applyFont="1" applyFill="1" applyBorder="1" applyProtection="1"/>
    <xf numFmtId="164" fontId="0" fillId="0" borderId="0" xfId="0" applyNumberFormat="1" applyFill="1" applyBorder="1" applyAlignment="1" applyProtection="1">
      <alignment horizontal="center"/>
      <protection hidden="1"/>
    </xf>
    <xf numFmtId="166" fontId="0" fillId="0" borderId="0" xfId="1" applyNumberFormat="1" applyFont="1" applyFill="1" applyBorder="1" applyProtection="1">
      <protection hidden="1"/>
    </xf>
    <xf numFmtId="0" fontId="0" fillId="0" borderId="0" xfId="0" applyFill="1" applyProtection="1"/>
    <xf numFmtId="164" fontId="0" fillId="0" borderId="0" xfId="0" applyNumberFormat="1" applyFill="1" applyBorder="1" applyProtection="1">
      <protection hidden="1"/>
    </xf>
    <xf numFmtId="0" fontId="4" fillId="0" borderId="1" xfId="0" applyFont="1" applyBorder="1" applyAlignment="1">
      <alignment vertical="center" wrapText="1"/>
    </xf>
    <xf numFmtId="3" fontId="0" fillId="0" borderId="1" xfId="0" applyNumberForma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164" fontId="0" fillId="0" borderId="1" xfId="0" applyNumberFormat="1" applyFill="1" applyBorder="1" applyProtection="1"/>
    <xf numFmtId="0" fontId="0" fillId="0" borderId="1" xfId="0" applyFill="1" applyBorder="1" applyProtection="1"/>
    <xf numFmtId="164" fontId="0" fillId="4" borderId="1" xfId="0" applyNumberFormat="1" applyFill="1" applyBorder="1" applyProtection="1"/>
    <xf numFmtId="41" fontId="0" fillId="0" borderId="1" xfId="0" applyNumberFormat="1" applyBorder="1" applyProtection="1"/>
    <xf numFmtId="0" fontId="0" fillId="0" borderId="0" xfId="0" applyFill="1"/>
    <xf numFmtId="0" fontId="0" fillId="2" borderId="1" xfId="0" applyFill="1" applyBorder="1"/>
    <xf numFmtId="0" fontId="0" fillId="0" borderId="1" xfId="0" applyBorder="1" applyProtection="1"/>
    <xf numFmtId="41" fontId="0" fillId="2" borderId="1" xfId="0" applyNumberFormat="1" applyFill="1" applyBorder="1" applyProtection="1"/>
    <xf numFmtId="41" fontId="0" fillId="0" borderId="1" xfId="0" applyNumberFormat="1" applyBorder="1" applyAlignment="1" applyProtection="1">
      <alignment horizontal="center"/>
    </xf>
    <xf numFmtId="0" fontId="4" fillId="7" borderId="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vertical="center" wrapText="1"/>
    </xf>
    <xf numFmtId="0" fontId="0" fillId="0" borderId="0" xfId="0" applyFill="1" applyBorder="1"/>
    <xf numFmtId="41" fontId="0" fillId="0" borderId="0" xfId="0" applyNumberFormat="1" applyFill="1" applyBorder="1" applyProtection="1"/>
    <xf numFmtId="0" fontId="0" fillId="0" borderId="0" xfId="0" applyFont="1" applyFill="1" applyBorder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textRotation="90" wrapText="1"/>
    </xf>
    <xf numFmtId="0" fontId="11" fillId="3" borderId="2" xfId="0" applyFont="1" applyFill="1" applyBorder="1" applyAlignment="1" applyProtection="1">
      <alignment horizontal="center" vertical="center" textRotation="90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12" fillId="5" borderId="1" xfId="0" applyFont="1" applyFill="1" applyBorder="1" applyAlignment="1" applyProtection="1">
      <alignment horizontal="center" vertical="top" wrapText="1"/>
    </xf>
    <xf numFmtId="0" fontId="10" fillId="6" borderId="3" xfId="0" applyFont="1" applyFill="1" applyBorder="1" applyAlignment="1" applyProtection="1">
      <alignment horizontal="center" vertical="center" textRotation="90" wrapText="1"/>
    </xf>
    <xf numFmtId="0" fontId="10" fillId="6" borderId="2" xfId="0" applyFont="1" applyFill="1" applyBorder="1" applyAlignment="1" applyProtection="1">
      <alignment horizontal="center" vertical="center" textRotation="90" wrapText="1"/>
    </xf>
    <xf numFmtId="0" fontId="11" fillId="5" borderId="1" xfId="0" applyFont="1" applyFill="1" applyBorder="1" applyAlignment="1" applyProtection="1">
      <alignment horizontal="center" vertical="center" textRotation="90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18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1"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fgColor indexed="64"/>
          <bgColor rgb="FFFF0000"/>
        </patternFill>
      </fill>
    </dxf>
    <dxf>
      <fill>
        <patternFill>
          <bgColor rgb="FFFF7C80"/>
        </patternFill>
      </fill>
    </dxf>
    <dxf>
      <fill>
        <patternFill>
          <fgColor indexed="64"/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bgColor rgb="FFFF7C80"/>
        </patternFill>
      </fill>
    </dxf>
    <dxf>
      <fill>
        <patternFill>
          <fgColor indexed="64"/>
          <bgColor rgb="FFFF0000"/>
        </patternFill>
      </fill>
    </dxf>
    <dxf>
      <fill>
        <patternFill>
          <bgColor rgb="FFFF7C8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70C0"/>
    <pageSetUpPr fitToPage="1"/>
  </sheetPr>
  <dimension ref="A1:Y53"/>
  <sheetViews>
    <sheetView tabSelected="1" zoomScale="90" zoomScaleNormal="90" zoomScaleSheetLayoutView="80" workbookViewId="0">
      <pane xSplit="2" ySplit="12" topLeftCell="C13" activePane="bottomRight" state="frozen"/>
      <selection activeCell="C27" sqref="C27"/>
      <selection pane="topRight" activeCell="C27" sqref="C27"/>
      <selection pane="bottomLeft" activeCell="C27" sqref="C27"/>
      <selection pane="bottomRight" activeCell="V9" sqref="V9:V10"/>
    </sheetView>
  </sheetViews>
  <sheetFormatPr defaultRowHeight="15" x14ac:dyDescent="0.25"/>
  <cols>
    <col min="1" max="1" width="22.5703125" style="29" customWidth="1"/>
    <col min="2" max="2" width="11.140625" style="29" customWidth="1"/>
    <col min="3" max="3" width="8.7109375" style="29" customWidth="1"/>
    <col min="4" max="4" width="13" style="29" customWidth="1"/>
    <col min="5" max="5" width="12.28515625" style="29" customWidth="1"/>
    <col min="6" max="6" width="9.28515625" style="29" customWidth="1"/>
    <col min="7" max="7" width="16.28515625" style="29" customWidth="1"/>
    <col min="8" max="8" width="10" style="29" customWidth="1"/>
    <col min="9" max="9" width="12.5703125" style="30" customWidth="1"/>
    <col min="10" max="10" width="13.28515625" style="29" customWidth="1"/>
    <col min="11" max="11" width="10.7109375" style="29" customWidth="1"/>
    <col min="12" max="12" width="12.7109375" style="29" customWidth="1"/>
    <col min="13" max="13" width="10.42578125" style="29" customWidth="1"/>
    <col min="14" max="14" width="0.7109375" style="29" customWidth="1"/>
    <col min="15" max="15" width="9.5703125" style="29" hidden="1" customWidth="1"/>
    <col min="16" max="16" width="12.28515625" style="29" customWidth="1"/>
    <col min="17" max="17" width="0.85546875" style="29" customWidth="1"/>
    <col min="18" max="18" width="13.7109375" style="29" customWidth="1"/>
    <col min="19" max="19" width="16.85546875" style="29" customWidth="1"/>
    <col min="20" max="20" width="9.42578125" style="29" customWidth="1"/>
    <col min="21" max="21" width="1.42578125" style="29" customWidth="1"/>
    <col min="22" max="22" width="13.42578125" style="29" customWidth="1"/>
    <col min="23" max="23" width="14" style="29" hidden="1" customWidth="1"/>
    <col min="24" max="24" width="22" style="29" customWidth="1"/>
    <col min="25" max="25" width="11.7109375" style="29" customWidth="1"/>
    <col min="26" max="16384" width="9.140625" style="29"/>
  </cols>
  <sheetData>
    <row r="1" spans="1:25" ht="19.5" x14ac:dyDescent="0.25">
      <c r="L1" s="31" t="s">
        <v>48</v>
      </c>
      <c r="Q1" s="31"/>
      <c r="S1" s="31"/>
      <c r="T1" s="31"/>
      <c r="U1" s="31"/>
      <c r="V1" s="31"/>
      <c r="W1" s="31"/>
      <c r="X1" s="31"/>
      <c r="Y1" s="31"/>
    </row>
    <row r="2" spans="1:25" ht="6" customHeight="1" x14ac:dyDescent="0.25">
      <c r="T2" s="32"/>
    </row>
    <row r="3" spans="1:25" ht="39" customHeight="1" x14ac:dyDescent="0.25">
      <c r="A3" s="100" t="s">
        <v>54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</row>
    <row r="4" spans="1:25" ht="21" customHeigh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</row>
    <row r="5" spans="1:25" ht="18" customHeight="1" x14ac:dyDescent="0.25">
      <c r="A5" s="102" t="s">
        <v>47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</row>
    <row r="6" spans="1:25" hidden="1" x14ac:dyDescent="0.25"/>
    <row r="7" spans="1:25" ht="5.25" customHeight="1" x14ac:dyDescent="0.25"/>
    <row r="8" spans="1:25" ht="78.75" customHeight="1" x14ac:dyDescent="0.25">
      <c r="A8" s="103" t="s">
        <v>62</v>
      </c>
      <c r="B8" s="104" t="s">
        <v>67</v>
      </c>
      <c r="C8" s="33" t="s">
        <v>41</v>
      </c>
      <c r="D8" s="105" t="s">
        <v>46</v>
      </c>
      <c r="E8" s="106" t="s">
        <v>45</v>
      </c>
      <c r="F8" s="34" t="s">
        <v>41</v>
      </c>
      <c r="G8" s="107" t="s">
        <v>85</v>
      </c>
      <c r="H8" s="108"/>
      <c r="I8" s="108"/>
      <c r="J8" s="108"/>
      <c r="K8" s="109"/>
      <c r="L8" s="110" t="s">
        <v>65</v>
      </c>
      <c r="M8" s="110"/>
      <c r="O8" s="35"/>
      <c r="P8" s="111" t="s">
        <v>69</v>
      </c>
      <c r="Q8" s="36"/>
      <c r="R8" s="35" t="s">
        <v>66</v>
      </c>
      <c r="S8" s="123" t="s">
        <v>50</v>
      </c>
      <c r="T8" s="37" t="s">
        <v>41</v>
      </c>
      <c r="V8" s="115" t="s">
        <v>85</v>
      </c>
      <c r="W8" s="115"/>
      <c r="X8" s="115"/>
      <c r="Y8" s="120" t="s">
        <v>52</v>
      </c>
    </row>
    <row r="9" spans="1:25" ht="20.25" customHeight="1" x14ac:dyDescent="0.25">
      <c r="A9" s="103"/>
      <c r="B9" s="104"/>
      <c r="C9" s="113" t="s">
        <v>37</v>
      </c>
      <c r="D9" s="105"/>
      <c r="E9" s="106"/>
      <c r="F9" s="124" t="s">
        <v>37</v>
      </c>
      <c r="G9" s="136" t="s">
        <v>87</v>
      </c>
      <c r="H9" s="38" t="s">
        <v>41</v>
      </c>
      <c r="I9" s="116" t="s">
        <v>44</v>
      </c>
      <c r="J9" s="117" t="s">
        <v>43</v>
      </c>
      <c r="K9" s="39" t="s">
        <v>41</v>
      </c>
      <c r="L9" s="112" t="s">
        <v>68</v>
      </c>
      <c r="M9" s="33" t="s">
        <v>41</v>
      </c>
      <c r="O9" s="118"/>
      <c r="P9" s="112"/>
      <c r="Q9" s="36"/>
      <c r="R9" s="118" t="s">
        <v>42</v>
      </c>
      <c r="S9" s="123"/>
      <c r="T9" s="126" t="s">
        <v>39</v>
      </c>
      <c r="V9" s="127" t="s">
        <v>70</v>
      </c>
      <c r="W9" s="118"/>
      <c r="X9" s="129" t="s">
        <v>71</v>
      </c>
      <c r="Y9" s="121"/>
    </row>
    <row r="10" spans="1:25" ht="139.5" customHeight="1" x14ac:dyDescent="0.25">
      <c r="A10" s="103"/>
      <c r="B10" s="104"/>
      <c r="C10" s="114"/>
      <c r="D10" s="105"/>
      <c r="E10" s="106"/>
      <c r="F10" s="125"/>
      <c r="G10" s="136"/>
      <c r="H10" s="40" t="s">
        <v>40</v>
      </c>
      <c r="I10" s="116"/>
      <c r="J10" s="117"/>
      <c r="K10" s="41" t="s">
        <v>39</v>
      </c>
      <c r="L10" s="112"/>
      <c r="M10" s="42" t="s">
        <v>38</v>
      </c>
      <c r="O10" s="119"/>
      <c r="P10" s="112"/>
      <c r="Q10" s="36"/>
      <c r="R10" s="119"/>
      <c r="S10" s="123"/>
      <c r="T10" s="126"/>
      <c r="V10" s="128"/>
      <c r="W10" s="119"/>
      <c r="X10" s="119"/>
      <c r="Y10" s="121"/>
    </row>
    <row r="11" spans="1:25" s="50" customFormat="1" ht="15" customHeight="1" x14ac:dyDescent="0.2">
      <c r="A11" s="43">
        <v>1</v>
      </c>
      <c r="B11" s="44">
        <v>2</v>
      </c>
      <c r="C11" s="44" t="s">
        <v>36</v>
      </c>
      <c r="D11" s="45">
        <v>3</v>
      </c>
      <c r="E11" s="46" t="s">
        <v>35</v>
      </c>
      <c r="F11" s="46"/>
      <c r="G11" s="47">
        <v>5</v>
      </c>
      <c r="H11" s="47" t="s">
        <v>34</v>
      </c>
      <c r="I11" s="48">
        <v>6</v>
      </c>
      <c r="J11" s="49" t="s">
        <v>33</v>
      </c>
      <c r="K11" s="49" t="s">
        <v>32</v>
      </c>
      <c r="L11" s="44" t="s">
        <v>31</v>
      </c>
      <c r="M11" s="44" t="s">
        <v>30</v>
      </c>
      <c r="O11" s="47">
        <v>9</v>
      </c>
      <c r="P11" s="44" t="s">
        <v>29</v>
      </c>
      <c r="R11" s="47">
        <v>11</v>
      </c>
      <c r="S11" s="51" t="s">
        <v>28</v>
      </c>
      <c r="T11" s="51" t="s">
        <v>27</v>
      </c>
      <c r="V11" s="49">
        <v>13</v>
      </c>
      <c r="W11" s="49"/>
      <c r="X11" s="49" t="s">
        <v>51</v>
      </c>
      <c r="Y11" s="49">
        <v>16</v>
      </c>
    </row>
    <row r="12" spans="1:25" ht="16.5" customHeight="1" x14ac:dyDescent="0.25">
      <c r="A12" s="52" t="s">
        <v>26</v>
      </c>
      <c r="B12" s="16"/>
      <c r="C12" s="16"/>
      <c r="D12" s="17">
        <v>4470</v>
      </c>
      <c r="E12" s="14">
        <f>ROUND(B12*D12,0)</f>
        <v>0</v>
      </c>
      <c r="F12" s="14">
        <f>ROUND(C12*D12,0)</f>
        <v>0</v>
      </c>
      <c r="G12" s="66"/>
      <c r="H12" s="66"/>
      <c r="I12" s="13">
        <v>3.1</v>
      </c>
      <c r="J12" s="12">
        <f>ROUND(G12*$I12,0)</f>
        <v>0</v>
      </c>
      <c r="K12" s="53">
        <f>ROUND(H12*$I12,0)</f>
        <v>0</v>
      </c>
      <c r="L12" s="11">
        <f>IF(ROUND(E12-J12,0)&gt;0, ROUND(E12-J12,0),0)</f>
        <v>0</v>
      </c>
      <c r="M12" s="11">
        <f>IF(ROUND(F12-K12,0)&gt;0, ROUND(F12-K12,0),0)</f>
        <v>0</v>
      </c>
      <c r="O12" s="54"/>
      <c r="P12" s="8">
        <f t="shared" ref="P12:P21" si="0">L12+O12</f>
        <v>0</v>
      </c>
      <c r="R12" s="66"/>
      <c r="S12" s="10">
        <f t="shared" ref="S12:S21" si="1">J12+P12+R12</f>
        <v>0</v>
      </c>
      <c r="T12" s="10">
        <f>K12+M12</f>
        <v>0</v>
      </c>
      <c r="V12" s="9"/>
      <c r="W12" s="54"/>
      <c r="X12" s="54">
        <f>J12+R12+V12</f>
        <v>0</v>
      </c>
      <c r="Y12" s="55">
        <f>X12-E12-R12</f>
        <v>0</v>
      </c>
    </row>
    <row r="13" spans="1:25" x14ac:dyDescent="0.25">
      <c r="A13" s="56" t="s">
        <v>25</v>
      </c>
      <c r="B13" s="16"/>
      <c r="C13" s="16"/>
      <c r="D13" s="17">
        <v>3470</v>
      </c>
      <c r="E13" s="14">
        <f t="shared" ref="E13:E43" si="2">ROUND(B13*D13,0)</f>
        <v>0</v>
      </c>
      <c r="F13" s="14">
        <f t="shared" ref="F13:F21" si="3">ROUND(C13*D13,0)</f>
        <v>0</v>
      </c>
      <c r="G13" s="66"/>
      <c r="H13" s="66"/>
      <c r="I13" s="13">
        <v>3.1</v>
      </c>
      <c r="J13" s="12">
        <f t="shared" ref="J13:J21" si="4">ROUND(G13*$I13,0)</f>
        <v>0</v>
      </c>
      <c r="K13" s="53">
        <f t="shared" ref="K13:K21" si="5">ROUND(H13*$I13,0)</f>
        <v>0</v>
      </c>
      <c r="L13" s="11">
        <f t="shared" ref="L13:M21" si="6">IF(ROUND(E13-J13,0)&gt;0, ROUND(E13-J13,0),0)</f>
        <v>0</v>
      </c>
      <c r="M13" s="11">
        <f t="shared" si="6"/>
        <v>0</v>
      </c>
      <c r="O13" s="54"/>
      <c r="P13" s="8">
        <f t="shared" si="0"/>
        <v>0</v>
      </c>
      <c r="R13" s="66"/>
      <c r="S13" s="10">
        <f t="shared" si="1"/>
        <v>0</v>
      </c>
      <c r="T13" s="10">
        <f t="shared" ref="T13:T21" si="7">K13+M13</f>
        <v>0</v>
      </c>
      <c r="V13" s="9"/>
      <c r="W13" s="54"/>
      <c r="X13" s="54">
        <f t="shared" ref="X13:X43" si="8">J13+R13+V13</f>
        <v>0</v>
      </c>
      <c r="Y13" s="55">
        <f t="shared" ref="Y13:Y43" si="9">X13-E13-R13</f>
        <v>0</v>
      </c>
    </row>
    <row r="14" spans="1:25" x14ac:dyDescent="0.25">
      <c r="A14" s="56" t="s">
        <v>24</v>
      </c>
      <c r="B14" s="16"/>
      <c r="C14" s="16"/>
      <c r="D14" s="17">
        <v>3888</v>
      </c>
      <c r="E14" s="14">
        <f t="shared" si="2"/>
        <v>0</v>
      </c>
      <c r="F14" s="14">
        <f t="shared" si="3"/>
        <v>0</v>
      </c>
      <c r="G14" s="66"/>
      <c r="H14" s="66"/>
      <c r="I14" s="13">
        <v>3.1</v>
      </c>
      <c r="J14" s="12">
        <f t="shared" si="4"/>
        <v>0</v>
      </c>
      <c r="K14" s="53">
        <f t="shared" si="5"/>
        <v>0</v>
      </c>
      <c r="L14" s="11">
        <f t="shared" si="6"/>
        <v>0</v>
      </c>
      <c r="M14" s="11">
        <f t="shared" si="6"/>
        <v>0</v>
      </c>
      <c r="O14" s="54"/>
      <c r="P14" s="8">
        <f t="shared" si="0"/>
        <v>0</v>
      </c>
      <c r="R14" s="66"/>
      <c r="S14" s="10">
        <f t="shared" si="1"/>
        <v>0</v>
      </c>
      <c r="T14" s="10">
        <f t="shared" si="7"/>
        <v>0</v>
      </c>
      <c r="V14" s="9"/>
      <c r="W14" s="54"/>
      <c r="X14" s="54">
        <f t="shared" si="8"/>
        <v>0</v>
      </c>
      <c r="Y14" s="55">
        <f t="shared" si="9"/>
        <v>0</v>
      </c>
    </row>
    <row r="15" spans="1:25" s="20" customFormat="1" x14ac:dyDescent="0.25">
      <c r="A15" s="21" t="s">
        <v>53</v>
      </c>
      <c r="B15" s="16"/>
      <c r="C15" s="16"/>
      <c r="D15" s="17">
        <v>5224</v>
      </c>
      <c r="E15" s="14">
        <f t="shared" si="2"/>
        <v>0</v>
      </c>
      <c r="F15" s="14">
        <f t="shared" si="3"/>
        <v>0</v>
      </c>
      <c r="G15" s="66"/>
      <c r="H15" s="66"/>
      <c r="I15" s="13">
        <v>2.8</v>
      </c>
      <c r="J15" s="12">
        <f t="shared" si="4"/>
        <v>0</v>
      </c>
      <c r="K15" s="53">
        <f t="shared" si="5"/>
        <v>0</v>
      </c>
      <c r="L15" s="11">
        <f t="shared" si="6"/>
        <v>0</v>
      </c>
      <c r="M15" s="11">
        <f t="shared" si="6"/>
        <v>0</v>
      </c>
      <c r="O15" s="54"/>
      <c r="P15" s="8">
        <f t="shared" si="0"/>
        <v>0</v>
      </c>
      <c r="Q15" s="29"/>
      <c r="R15" s="66"/>
      <c r="S15" s="10">
        <f t="shared" si="1"/>
        <v>0</v>
      </c>
      <c r="T15" s="10">
        <f t="shared" si="7"/>
        <v>0</v>
      </c>
      <c r="V15" s="9"/>
      <c r="W15" s="54"/>
      <c r="X15" s="54">
        <f t="shared" si="8"/>
        <v>0</v>
      </c>
      <c r="Y15" s="55">
        <f t="shared" si="9"/>
        <v>0</v>
      </c>
    </row>
    <row r="16" spans="1:25" s="20" customFormat="1" x14ac:dyDescent="0.25">
      <c r="A16" s="21" t="s">
        <v>55</v>
      </c>
      <c r="B16" s="16"/>
      <c r="C16" s="16"/>
      <c r="D16" s="17">
        <v>5224</v>
      </c>
      <c r="E16" s="14">
        <f t="shared" si="2"/>
        <v>0</v>
      </c>
      <c r="F16" s="14">
        <f t="shared" si="3"/>
        <v>0</v>
      </c>
      <c r="G16" s="66"/>
      <c r="H16" s="66"/>
      <c r="I16" s="13">
        <v>2.7</v>
      </c>
      <c r="J16" s="12">
        <f t="shared" si="4"/>
        <v>0</v>
      </c>
      <c r="K16" s="53">
        <f t="shared" si="5"/>
        <v>0</v>
      </c>
      <c r="L16" s="11">
        <f t="shared" si="6"/>
        <v>0</v>
      </c>
      <c r="M16" s="11">
        <f t="shared" si="6"/>
        <v>0</v>
      </c>
      <c r="O16" s="54"/>
      <c r="P16" s="8">
        <f t="shared" si="0"/>
        <v>0</v>
      </c>
      <c r="Q16" s="29"/>
      <c r="R16" s="66"/>
      <c r="S16" s="10">
        <f t="shared" si="1"/>
        <v>0</v>
      </c>
      <c r="T16" s="10">
        <f t="shared" si="7"/>
        <v>0</v>
      </c>
      <c r="V16" s="9"/>
      <c r="W16" s="54"/>
      <c r="X16" s="54">
        <f t="shared" si="8"/>
        <v>0</v>
      </c>
      <c r="Y16" s="55">
        <f t="shared" si="9"/>
        <v>0</v>
      </c>
    </row>
    <row r="17" spans="1:25" x14ac:dyDescent="0.25">
      <c r="A17" s="52" t="s">
        <v>23</v>
      </c>
      <c r="B17" s="16"/>
      <c r="C17" s="16"/>
      <c r="D17" s="17">
        <v>2724</v>
      </c>
      <c r="E17" s="14">
        <f t="shared" si="2"/>
        <v>0</v>
      </c>
      <c r="F17" s="14">
        <f t="shared" si="3"/>
        <v>0</v>
      </c>
      <c r="G17" s="66"/>
      <c r="H17" s="66"/>
      <c r="I17" s="13">
        <v>2.7</v>
      </c>
      <c r="J17" s="12">
        <f t="shared" si="4"/>
        <v>0</v>
      </c>
      <c r="K17" s="53">
        <f t="shared" si="5"/>
        <v>0</v>
      </c>
      <c r="L17" s="11">
        <f t="shared" si="6"/>
        <v>0</v>
      </c>
      <c r="M17" s="11">
        <f t="shared" si="6"/>
        <v>0</v>
      </c>
      <c r="O17" s="54"/>
      <c r="P17" s="8">
        <f t="shared" si="0"/>
        <v>0</v>
      </c>
      <c r="R17" s="66"/>
      <c r="S17" s="10">
        <f t="shared" si="1"/>
        <v>0</v>
      </c>
      <c r="T17" s="10">
        <f t="shared" si="7"/>
        <v>0</v>
      </c>
      <c r="V17" s="9"/>
      <c r="W17" s="54"/>
      <c r="X17" s="54">
        <f t="shared" si="8"/>
        <v>0</v>
      </c>
      <c r="Y17" s="55">
        <f t="shared" si="9"/>
        <v>0</v>
      </c>
    </row>
    <row r="18" spans="1:25" x14ac:dyDescent="0.25">
      <c r="A18" s="52" t="s">
        <v>22</v>
      </c>
      <c r="B18" s="16"/>
      <c r="C18" s="16"/>
      <c r="D18" s="17">
        <v>4315</v>
      </c>
      <c r="E18" s="14">
        <f t="shared" si="2"/>
        <v>0</v>
      </c>
      <c r="F18" s="14">
        <f t="shared" si="3"/>
        <v>0</v>
      </c>
      <c r="G18" s="66"/>
      <c r="H18" s="66"/>
      <c r="I18" s="13">
        <v>2.7</v>
      </c>
      <c r="J18" s="12">
        <f t="shared" si="4"/>
        <v>0</v>
      </c>
      <c r="K18" s="53">
        <f t="shared" si="5"/>
        <v>0</v>
      </c>
      <c r="L18" s="11">
        <f t="shared" si="6"/>
        <v>0</v>
      </c>
      <c r="M18" s="11">
        <f t="shared" si="6"/>
        <v>0</v>
      </c>
      <c r="O18" s="54"/>
      <c r="P18" s="8">
        <f t="shared" si="0"/>
        <v>0</v>
      </c>
      <c r="R18" s="66"/>
      <c r="S18" s="10">
        <f t="shared" si="1"/>
        <v>0</v>
      </c>
      <c r="T18" s="10">
        <f t="shared" si="7"/>
        <v>0</v>
      </c>
      <c r="V18" s="9"/>
      <c r="W18" s="54"/>
      <c r="X18" s="54">
        <f t="shared" si="8"/>
        <v>0</v>
      </c>
      <c r="Y18" s="55">
        <f t="shared" si="9"/>
        <v>0</v>
      </c>
    </row>
    <row r="19" spans="1:25" ht="35.25" x14ac:dyDescent="0.25">
      <c r="A19" s="52" t="s">
        <v>21</v>
      </c>
      <c r="B19" s="16"/>
      <c r="C19" s="16"/>
      <c r="D19" s="17">
        <v>2231</v>
      </c>
      <c r="E19" s="14">
        <f t="shared" si="2"/>
        <v>0</v>
      </c>
      <c r="F19" s="14">
        <f t="shared" si="3"/>
        <v>0</v>
      </c>
      <c r="G19" s="66"/>
      <c r="H19" s="66"/>
      <c r="I19" s="13">
        <v>2.7</v>
      </c>
      <c r="J19" s="12">
        <f t="shared" si="4"/>
        <v>0</v>
      </c>
      <c r="K19" s="53">
        <f t="shared" si="5"/>
        <v>0</v>
      </c>
      <c r="L19" s="11">
        <f t="shared" si="6"/>
        <v>0</v>
      </c>
      <c r="M19" s="11">
        <f t="shared" si="6"/>
        <v>0</v>
      </c>
      <c r="O19" s="54"/>
      <c r="P19" s="8">
        <f t="shared" si="0"/>
        <v>0</v>
      </c>
      <c r="R19" s="66"/>
      <c r="S19" s="10">
        <f t="shared" si="1"/>
        <v>0</v>
      </c>
      <c r="T19" s="10">
        <f t="shared" si="7"/>
        <v>0</v>
      </c>
      <c r="V19" s="9"/>
      <c r="W19" s="54"/>
      <c r="X19" s="54">
        <f t="shared" si="8"/>
        <v>0</v>
      </c>
      <c r="Y19" s="55">
        <f t="shared" si="9"/>
        <v>0</v>
      </c>
    </row>
    <row r="20" spans="1:25" x14ac:dyDescent="0.25">
      <c r="A20" s="52" t="s">
        <v>20</v>
      </c>
      <c r="B20" s="16"/>
      <c r="C20" s="16"/>
      <c r="D20" s="17">
        <v>3779</v>
      </c>
      <c r="E20" s="14">
        <f t="shared" si="2"/>
        <v>0</v>
      </c>
      <c r="F20" s="14">
        <f t="shared" si="3"/>
        <v>0</v>
      </c>
      <c r="G20" s="66"/>
      <c r="H20" s="66"/>
      <c r="I20" s="13">
        <v>2.7</v>
      </c>
      <c r="J20" s="12">
        <f t="shared" si="4"/>
        <v>0</v>
      </c>
      <c r="K20" s="53">
        <f t="shared" si="5"/>
        <v>0</v>
      </c>
      <c r="L20" s="11">
        <f t="shared" si="6"/>
        <v>0</v>
      </c>
      <c r="M20" s="11">
        <f t="shared" si="6"/>
        <v>0</v>
      </c>
      <c r="O20" s="54"/>
      <c r="P20" s="8">
        <f t="shared" si="0"/>
        <v>0</v>
      </c>
      <c r="R20" s="66"/>
      <c r="S20" s="10">
        <f t="shared" si="1"/>
        <v>0</v>
      </c>
      <c r="T20" s="10">
        <f t="shared" si="7"/>
        <v>0</v>
      </c>
      <c r="V20" s="9"/>
      <c r="W20" s="54"/>
      <c r="X20" s="54">
        <f t="shared" si="8"/>
        <v>0</v>
      </c>
      <c r="Y20" s="55">
        <f t="shared" si="9"/>
        <v>0</v>
      </c>
    </row>
    <row r="21" spans="1:25" ht="38.25" x14ac:dyDescent="0.25">
      <c r="A21" s="56" t="s">
        <v>86</v>
      </c>
      <c r="B21" s="16"/>
      <c r="C21" s="16"/>
      <c r="D21" s="17">
        <v>3869</v>
      </c>
      <c r="E21" s="14">
        <f t="shared" si="2"/>
        <v>0</v>
      </c>
      <c r="F21" s="14">
        <f t="shared" si="3"/>
        <v>0</v>
      </c>
      <c r="G21" s="66">
        <f>G22+G23</f>
        <v>0</v>
      </c>
      <c r="H21" s="66"/>
      <c r="I21" s="13">
        <v>2.5</v>
      </c>
      <c r="J21" s="12">
        <f t="shared" si="4"/>
        <v>0</v>
      </c>
      <c r="K21" s="53">
        <f t="shared" si="5"/>
        <v>0</v>
      </c>
      <c r="L21" s="11">
        <f t="shared" si="6"/>
        <v>0</v>
      </c>
      <c r="M21" s="11">
        <f t="shared" si="6"/>
        <v>0</v>
      </c>
      <c r="O21" s="54"/>
      <c r="P21" s="8">
        <f t="shared" si="0"/>
        <v>0</v>
      </c>
      <c r="R21" s="66"/>
      <c r="S21" s="10">
        <f t="shared" si="1"/>
        <v>0</v>
      </c>
      <c r="T21" s="10">
        <f t="shared" si="7"/>
        <v>0</v>
      </c>
      <c r="V21" s="9"/>
      <c r="W21" s="54"/>
      <c r="X21" s="54">
        <f t="shared" si="8"/>
        <v>0</v>
      </c>
      <c r="Y21" s="55">
        <f t="shared" si="9"/>
        <v>0</v>
      </c>
    </row>
    <row r="22" spans="1:25" customFormat="1" x14ac:dyDescent="0.25">
      <c r="A22" s="90" t="s">
        <v>72</v>
      </c>
      <c r="B22" s="16" t="s">
        <v>19</v>
      </c>
      <c r="C22" s="16" t="s">
        <v>19</v>
      </c>
      <c r="D22" s="17" t="s">
        <v>19</v>
      </c>
      <c r="E22" s="14" t="s">
        <v>19</v>
      </c>
      <c r="F22" s="14" t="s">
        <v>19</v>
      </c>
      <c r="G22" s="66"/>
      <c r="H22" s="67" t="s">
        <v>19</v>
      </c>
      <c r="I22" s="19" t="s">
        <v>19</v>
      </c>
      <c r="J22" s="12" t="s">
        <v>19</v>
      </c>
      <c r="K22" s="57" t="s">
        <v>19</v>
      </c>
      <c r="L22" s="11" t="s">
        <v>19</v>
      </c>
      <c r="M22" s="11" t="s">
        <v>19</v>
      </c>
      <c r="N22" s="29"/>
      <c r="O22" s="67" t="s">
        <v>19</v>
      </c>
      <c r="P22" s="11" t="s">
        <v>19</v>
      </c>
      <c r="Q22" s="29"/>
      <c r="R22" s="67" t="s">
        <v>19</v>
      </c>
      <c r="S22" s="18" t="s">
        <v>19</v>
      </c>
      <c r="T22" s="18" t="s">
        <v>19</v>
      </c>
      <c r="U22" s="29"/>
      <c r="V22" s="22" t="s">
        <v>19</v>
      </c>
      <c r="W22" s="12" t="s">
        <v>19</v>
      </c>
      <c r="X22" s="12" t="s">
        <v>19</v>
      </c>
      <c r="Y22" s="89" t="s">
        <v>19</v>
      </c>
    </row>
    <row r="23" spans="1:25" customFormat="1" ht="28.5" customHeight="1" x14ac:dyDescent="0.25">
      <c r="A23" s="90" t="s">
        <v>73</v>
      </c>
      <c r="B23" s="16" t="s">
        <v>19</v>
      </c>
      <c r="C23" s="16" t="s">
        <v>19</v>
      </c>
      <c r="D23" s="17" t="s">
        <v>19</v>
      </c>
      <c r="E23" s="14" t="s">
        <v>19</v>
      </c>
      <c r="F23" s="14" t="s">
        <v>19</v>
      </c>
      <c r="G23" s="66"/>
      <c r="H23" s="67" t="s">
        <v>19</v>
      </c>
      <c r="I23" s="19" t="s">
        <v>19</v>
      </c>
      <c r="J23" s="12" t="s">
        <v>19</v>
      </c>
      <c r="K23" s="57" t="s">
        <v>19</v>
      </c>
      <c r="L23" s="11" t="s">
        <v>19</v>
      </c>
      <c r="M23" s="11" t="s">
        <v>19</v>
      </c>
      <c r="N23" s="29"/>
      <c r="O23" s="67" t="s">
        <v>19</v>
      </c>
      <c r="P23" s="11" t="s">
        <v>19</v>
      </c>
      <c r="Q23" s="29"/>
      <c r="R23" s="67" t="s">
        <v>19</v>
      </c>
      <c r="S23" s="18" t="s">
        <v>19</v>
      </c>
      <c r="T23" s="18" t="s">
        <v>19</v>
      </c>
      <c r="U23" s="29"/>
      <c r="V23" s="22" t="s">
        <v>19</v>
      </c>
      <c r="W23" s="12" t="s">
        <v>19</v>
      </c>
      <c r="X23" s="12" t="s">
        <v>19</v>
      </c>
      <c r="Y23" s="89" t="s">
        <v>19</v>
      </c>
    </row>
    <row r="24" spans="1:25" x14ac:dyDescent="0.25">
      <c r="A24" s="52" t="s">
        <v>18</v>
      </c>
      <c r="B24" s="16"/>
      <c r="C24" s="16"/>
      <c r="D24" s="17">
        <v>3450</v>
      </c>
      <c r="E24" s="14">
        <f t="shared" si="2"/>
        <v>0</v>
      </c>
      <c r="F24" s="14">
        <f t="shared" ref="F24:F43" si="10">ROUND(C24*D24,0)</f>
        <v>0</v>
      </c>
      <c r="G24" s="66"/>
      <c r="H24" s="66"/>
      <c r="I24" s="13">
        <v>2.6</v>
      </c>
      <c r="J24" s="12">
        <f t="shared" ref="J24:K41" si="11">ROUND(G24*$I24,0)</f>
        <v>0</v>
      </c>
      <c r="K24" s="53">
        <f t="shared" si="11"/>
        <v>0</v>
      </c>
      <c r="L24" s="11">
        <f t="shared" ref="L24:M41" si="12">IF(ROUND(E24-J24,0)&gt;0, ROUND(E24-J24,0),0)</f>
        <v>0</v>
      </c>
      <c r="M24" s="11">
        <f t="shared" si="12"/>
        <v>0</v>
      </c>
      <c r="O24" s="54"/>
      <c r="P24" s="8">
        <f t="shared" ref="P24:P41" si="13">L24+O24</f>
        <v>0</v>
      </c>
      <c r="R24" s="66"/>
      <c r="S24" s="10">
        <f t="shared" ref="S24:S41" si="14">J24+P24+R24</f>
        <v>0</v>
      </c>
      <c r="T24" s="10">
        <f t="shared" ref="T24:T43" si="15">K24+M24</f>
        <v>0</v>
      </c>
      <c r="V24" s="9"/>
      <c r="W24" s="54"/>
      <c r="X24" s="54">
        <f t="shared" si="8"/>
        <v>0</v>
      </c>
      <c r="Y24" s="55">
        <f t="shared" si="9"/>
        <v>0</v>
      </c>
    </row>
    <row r="25" spans="1:25" x14ac:dyDescent="0.25">
      <c r="A25" s="52" t="s">
        <v>17</v>
      </c>
      <c r="B25" s="16"/>
      <c r="C25" s="16"/>
      <c r="D25" s="17">
        <v>4600</v>
      </c>
      <c r="E25" s="14">
        <f t="shared" si="2"/>
        <v>0</v>
      </c>
      <c r="F25" s="14">
        <f t="shared" si="10"/>
        <v>0</v>
      </c>
      <c r="G25" s="66"/>
      <c r="H25" s="66"/>
      <c r="I25" s="13">
        <v>2.9</v>
      </c>
      <c r="J25" s="12">
        <f t="shared" si="11"/>
        <v>0</v>
      </c>
      <c r="K25" s="53">
        <f t="shared" si="11"/>
        <v>0</v>
      </c>
      <c r="L25" s="11">
        <f t="shared" si="12"/>
        <v>0</v>
      </c>
      <c r="M25" s="11">
        <f t="shared" si="12"/>
        <v>0</v>
      </c>
      <c r="O25" s="54"/>
      <c r="P25" s="8">
        <f t="shared" si="13"/>
        <v>0</v>
      </c>
      <c r="R25" s="66"/>
      <c r="S25" s="10">
        <f t="shared" si="14"/>
        <v>0</v>
      </c>
      <c r="T25" s="10">
        <f t="shared" si="15"/>
        <v>0</v>
      </c>
      <c r="V25" s="9"/>
      <c r="W25" s="54"/>
      <c r="X25" s="54">
        <f t="shared" si="8"/>
        <v>0</v>
      </c>
      <c r="Y25" s="55">
        <f t="shared" si="9"/>
        <v>0</v>
      </c>
    </row>
    <row r="26" spans="1:25" ht="19.5" customHeight="1" x14ac:dyDescent="0.25">
      <c r="A26" s="52" t="s">
        <v>16</v>
      </c>
      <c r="B26" s="16"/>
      <c r="C26" s="16"/>
      <c r="D26" s="17">
        <v>3800</v>
      </c>
      <c r="E26" s="14">
        <f t="shared" si="2"/>
        <v>0</v>
      </c>
      <c r="F26" s="14">
        <f t="shared" si="10"/>
        <v>0</v>
      </c>
      <c r="G26" s="66"/>
      <c r="H26" s="66"/>
      <c r="I26" s="13">
        <v>2.4</v>
      </c>
      <c r="J26" s="12">
        <f t="shared" si="11"/>
        <v>0</v>
      </c>
      <c r="K26" s="53">
        <f t="shared" si="11"/>
        <v>0</v>
      </c>
      <c r="L26" s="11">
        <f t="shared" si="12"/>
        <v>0</v>
      </c>
      <c r="M26" s="11">
        <f t="shared" si="12"/>
        <v>0</v>
      </c>
      <c r="O26" s="54"/>
      <c r="P26" s="8">
        <f t="shared" si="13"/>
        <v>0</v>
      </c>
      <c r="R26" s="66"/>
      <c r="S26" s="10">
        <f t="shared" si="14"/>
        <v>0</v>
      </c>
      <c r="T26" s="10">
        <f t="shared" si="15"/>
        <v>0</v>
      </c>
      <c r="V26" s="9"/>
      <c r="W26" s="54"/>
      <c r="X26" s="54">
        <f t="shared" si="8"/>
        <v>0</v>
      </c>
      <c r="Y26" s="55">
        <f t="shared" si="9"/>
        <v>0</v>
      </c>
    </row>
    <row r="27" spans="1:25" x14ac:dyDescent="0.25">
      <c r="A27" s="52" t="s">
        <v>15</v>
      </c>
      <c r="B27" s="16"/>
      <c r="C27" s="16"/>
      <c r="D27" s="17">
        <v>5500</v>
      </c>
      <c r="E27" s="14">
        <f t="shared" si="2"/>
        <v>0</v>
      </c>
      <c r="F27" s="14">
        <f t="shared" si="10"/>
        <v>0</v>
      </c>
      <c r="G27" s="66"/>
      <c r="H27" s="66"/>
      <c r="I27" s="13">
        <v>3</v>
      </c>
      <c r="J27" s="12">
        <f t="shared" si="11"/>
        <v>0</v>
      </c>
      <c r="K27" s="53">
        <f t="shared" si="11"/>
        <v>0</v>
      </c>
      <c r="L27" s="11">
        <f t="shared" si="12"/>
        <v>0</v>
      </c>
      <c r="M27" s="11">
        <f t="shared" si="12"/>
        <v>0</v>
      </c>
      <c r="O27" s="54"/>
      <c r="P27" s="8">
        <f t="shared" si="13"/>
        <v>0</v>
      </c>
      <c r="R27" s="66"/>
      <c r="S27" s="10">
        <f t="shared" si="14"/>
        <v>0</v>
      </c>
      <c r="T27" s="10">
        <f t="shared" si="15"/>
        <v>0</v>
      </c>
      <c r="V27" s="9"/>
      <c r="W27" s="54"/>
      <c r="X27" s="54">
        <f t="shared" si="8"/>
        <v>0</v>
      </c>
      <c r="Y27" s="55">
        <f t="shared" si="9"/>
        <v>0</v>
      </c>
    </row>
    <row r="28" spans="1:25" s="30" customFormat="1" x14ac:dyDescent="0.25">
      <c r="A28" s="56" t="s">
        <v>14</v>
      </c>
      <c r="B28" s="16"/>
      <c r="C28" s="16"/>
      <c r="D28" s="17">
        <v>5800</v>
      </c>
      <c r="E28" s="23">
        <f t="shared" si="2"/>
        <v>0</v>
      </c>
      <c r="F28" s="23">
        <f t="shared" si="10"/>
        <v>0</v>
      </c>
      <c r="G28" s="66"/>
      <c r="H28" s="66"/>
      <c r="I28" s="13">
        <v>3</v>
      </c>
      <c r="J28" s="24">
        <f t="shared" si="11"/>
        <v>0</v>
      </c>
      <c r="K28" s="59">
        <f t="shared" si="11"/>
        <v>0</v>
      </c>
      <c r="L28" s="25">
        <f t="shared" si="12"/>
        <v>0</v>
      </c>
      <c r="M28" s="25">
        <f t="shared" si="12"/>
        <v>0</v>
      </c>
      <c r="O28" s="60"/>
      <c r="P28" s="26">
        <f t="shared" si="13"/>
        <v>0</v>
      </c>
      <c r="R28" s="66"/>
      <c r="S28" s="27">
        <f t="shared" si="14"/>
        <v>0</v>
      </c>
      <c r="T28" s="27">
        <f t="shared" si="15"/>
        <v>0</v>
      </c>
      <c r="V28" s="28"/>
      <c r="W28" s="60"/>
      <c r="X28" s="60">
        <f t="shared" si="8"/>
        <v>0</v>
      </c>
      <c r="Y28" s="61">
        <f t="shared" si="9"/>
        <v>0</v>
      </c>
    </row>
    <row r="29" spans="1:25" ht="25.5" x14ac:dyDescent="0.25">
      <c r="A29" s="52" t="s">
        <v>13</v>
      </c>
      <c r="B29" s="16"/>
      <c r="C29" s="16"/>
      <c r="D29" s="17">
        <v>2500</v>
      </c>
      <c r="E29" s="14">
        <f t="shared" si="2"/>
        <v>0</v>
      </c>
      <c r="F29" s="14">
        <f t="shared" si="10"/>
        <v>0</v>
      </c>
      <c r="G29" s="66"/>
      <c r="H29" s="66"/>
      <c r="I29" s="13">
        <v>3</v>
      </c>
      <c r="J29" s="12">
        <f t="shared" si="11"/>
        <v>0</v>
      </c>
      <c r="K29" s="53">
        <f t="shared" si="11"/>
        <v>0</v>
      </c>
      <c r="L29" s="11">
        <f t="shared" si="12"/>
        <v>0</v>
      </c>
      <c r="M29" s="11">
        <f t="shared" si="12"/>
        <v>0</v>
      </c>
      <c r="O29" s="54"/>
      <c r="P29" s="8">
        <f t="shared" si="13"/>
        <v>0</v>
      </c>
      <c r="R29" s="66"/>
      <c r="S29" s="10">
        <f t="shared" si="14"/>
        <v>0</v>
      </c>
      <c r="T29" s="10">
        <f t="shared" si="15"/>
        <v>0</v>
      </c>
      <c r="V29" s="9"/>
      <c r="W29" s="54"/>
      <c r="X29" s="54">
        <f t="shared" si="8"/>
        <v>0</v>
      </c>
      <c r="Y29" s="55">
        <f t="shared" si="9"/>
        <v>0</v>
      </c>
    </row>
    <row r="30" spans="1:25" ht="25.5" x14ac:dyDescent="0.25">
      <c r="A30" s="52" t="s">
        <v>12</v>
      </c>
      <c r="B30" s="16"/>
      <c r="C30" s="16"/>
      <c r="D30" s="17">
        <v>5500</v>
      </c>
      <c r="E30" s="14">
        <f t="shared" si="2"/>
        <v>0</v>
      </c>
      <c r="F30" s="14">
        <f t="shared" si="10"/>
        <v>0</v>
      </c>
      <c r="G30" s="66"/>
      <c r="H30" s="66"/>
      <c r="I30" s="13">
        <v>3</v>
      </c>
      <c r="J30" s="12">
        <f t="shared" si="11"/>
        <v>0</v>
      </c>
      <c r="K30" s="53">
        <f t="shared" si="11"/>
        <v>0</v>
      </c>
      <c r="L30" s="11">
        <f t="shared" si="12"/>
        <v>0</v>
      </c>
      <c r="M30" s="11">
        <f t="shared" si="12"/>
        <v>0</v>
      </c>
      <c r="O30" s="54"/>
      <c r="P30" s="8">
        <f t="shared" si="13"/>
        <v>0</v>
      </c>
      <c r="R30" s="66"/>
      <c r="S30" s="10">
        <f t="shared" si="14"/>
        <v>0</v>
      </c>
      <c r="T30" s="10">
        <f t="shared" si="15"/>
        <v>0</v>
      </c>
      <c r="V30" s="9"/>
      <c r="W30" s="54"/>
      <c r="X30" s="54">
        <f t="shared" si="8"/>
        <v>0</v>
      </c>
      <c r="Y30" s="55">
        <f t="shared" si="9"/>
        <v>0</v>
      </c>
    </row>
    <row r="31" spans="1:25" x14ac:dyDescent="0.25">
      <c r="A31" s="52" t="s">
        <v>11</v>
      </c>
      <c r="B31" s="16"/>
      <c r="C31" s="16"/>
      <c r="D31" s="17">
        <v>2100</v>
      </c>
      <c r="E31" s="14">
        <f t="shared" si="2"/>
        <v>0</v>
      </c>
      <c r="F31" s="14">
        <f t="shared" si="10"/>
        <v>0</v>
      </c>
      <c r="G31" s="66"/>
      <c r="H31" s="66"/>
      <c r="I31" s="13">
        <v>3</v>
      </c>
      <c r="J31" s="12">
        <f t="shared" si="11"/>
        <v>0</v>
      </c>
      <c r="K31" s="53">
        <f t="shared" si="11"/>
        <v>0</v>
      </c>
      <c r="L31" s="11">
        <f t="shared" si="12"/>
        <v>0</v>
      </c>
      <c r="M31" s="11">
        <f t="shared" si="12"/>
        <v>0</v>
      </c>
      <c r="O31" s="54"/>
      <c r="P31" s="8">
        <f t="shared" si="13"/>
        <v>0</v>
      </c>
      <c r="R31" s="66"/>
      <c r="S31" s="10">
        <f t="shared" si="14"/>
        <v>0</v>
      </c>
      <c r="T31" s="10">
        <f t="shared" si="15"/>
        <v>0</v>
      </c>
      <c r="V31" s="9"/>
      <c r="W31" s="54"/>
      <c r="X31" s="54">
        <f t="shared" si="8"/>
        <v>0</v>
      </c>
      <c r="Y31" s="55">
        <f t="shared" si="9"/>
        <v>0</v>
      </c>
    </row>
    <row r="32" spans="1:25" ht="27" customHeight="1" x14ac:dyDescent="0.25">
      <c r="A32" s="56" t="s">
        <v>10</v>
      </c>
      <c r="B32" s="16"/>
      <c r="C32" s="16"/>
      <c r="D32" s="17">
        <v>3750</v>
      </c>
      <c r="E32" s="14">
        <f t="shared" si="2"/>
        <v>0</v>
      </c>
      <c r="F32" s="14">
        <f t="shared" si="10"/>
        <v>0</v>
      </c>
      <c r="G32" s="66"/>
      <c r="H32" s="66"/>
      <c r="I32" s="13">
        <v>3</v>
      </c>
      <c r="J32" s="12">
        <f t="shared" si="11"/>
        <v>0</v>
      </c>
      <c r="K32" s="53">
        <f t="shared" si="11"/>
        <v>0</v>
      </c>
      <c r="L32" s="11">
        <f t="shared" si="12"/>
        <v>0</v>
      </c>
      <c r="M32" s="11">
        <f t="shared" si="12"/>
        <v>0</v>
      </c>
      <c r="O32" s="54"/>
      <c r="P32" s="8">
        <f t="shared" si="13"/>
        <v>0</v>
      </c>
      <c r="R32" s="66"/>
      <c r="S32" s="10">
        <f t="shared" si="14"/>
        <v>0</v>
      </c>
      <c r="T32" s="10">
        <f t="shared" si="15"/>
        <v>0</v>
      </c>
      <c r="V32" s="9"/>
      <c r="W32" s="54"/>
      <c r="X32" s="54">
        <f t="shared" si="8"/>
        <v>0</v>
      </c>
      <c r="Y32" s="55">
        <f t="shared" si="9"/>
        <v>0</v>
      </c>
    </row>
    <row r="33" spans="1:25" x14ac:dyDescent="0.25">
      <c r="A33" s="52" t="s">
        <v>9</v>
      </c>
      <c r="B33" s="16"/>
      <c r="C33" s="16"/>
      <c r="D33" s="17">
        <v>2200</v>
      </c>
      <c r="E33" s="14">
        <f t="shared" si="2"/>
        <v>0</v>
      </c>
      <c r="F33" s="14">
        <f t="shared" si="10"/>
        <v>0</v>
      </c>
      <c r="G33" s="66"/>
      <c r="H33" s="66"/>
      <c r="I33" s="13">
        <v>3</v>
      </c>
      <c r="J33" s="12">
        <f t="shared" si="11"/>
        <v>0</v>
      </c>
      <c r="K33" s="53">
        <f t="shared" si="11"/>
        <v>0</v>
      </c>
      <c r="L33" s="11">
        <f t="shared" si="12"/>
        <v>0</v>
      </c>
      <c r="M33" s="11">
        <f t="shared" si="12"/>
        <v>0</v>
      </c>
      <c r="O33" s="54"/>
      <c r="P33" s="8">
        <f t="shared" si="13"/>
        <v>0</v>
      </c>
      <c r="R33" s="66"/>
      <c r="S33" s="10">
        <f t="shared" si="14"/>
        <v>0</v>
      </c>
      <c r="T33" s="10">
        <f t="shared" si="15"/>
        <v>0</v>
      </c>
      <c r="V33" s="9"/>
      <c r="W33" s="54"/>
      <c r="X33" s="54">
        <f t="shared" si="8"/>
        <v>0</v>
      </c>
      <c r="Y33" s="55">
        <f t="shared" si="9"/>
        <v>0</v>
      </c>
    </row>
    <row r="34" spans="1:25" x14ac:dyDescent="0.25">
      <c r="A34" s="52" t="s">
        <v>8</v>
      </c>
      <c r="B34" s="16"/>
      <c r="C34" s="16"/>
      <c r="D34" s="17">
        <v>4211</v>
      </c>
      <c r="E34" s="14">
        <f t="shared" si="2"/>
        <v>0</v>
      </c>
      <c r="F34" s="14">
        <f t="shared" si="10"/>
        <v>0</v>
      </c>
      <c r="G34" s="66"/>
      <c r="H34" s="66"/>
      <c r="I34" s="13">
        <v>2.6</v>
      </c>
      <c r="J34" s="12">
        <f t="shared" si="11"/>
        <v>0</v>
      </c>
      <c r="K34" s="53">
        <f t="shared" si="11"/>
        <v>0</v>
      </c>
      <c r="L34" s="11">
        <f t="shared" si="12"/>
        <v>0</v>
      </c>
      <c r="M34" s="11">
        <f t="shared" si="12"/>
        <v>0</v>
      </c>
      <c r="O34" s="54"/>
      <c r="P34" s="8">
        <f t="shared" si="13"/>
        <v>0</v>
      </c>
      <c r="R34" s="66"/>
      <c r="S34" s="10">
        <f t="shared" si="14"/>
        <v>0</v>
      </c>
      <c r="T34" s="10">
        <f t="shared" si="15"/>
        <v>0</v>
      </c>
      <c r="V34" s="9"/>
      <c r="W34" s="54"/>
      <c r="X34" s="54">
        <f t="shared" si="8"/>
        <v>0</v>
      </c>
      <c r="Y34" s="55">
        <f t="shared" si="9"/>
        <v>0</v>
      </c>
    </row>
    <row r="35" spans="1:25" x14ac:dyDescent="0.25">
      <c r="A35" s="52" t="s">
        <v>56</v>
      </c>
      <c r="B35" s="16"/>
      <c r="C35" s="16"/>
      <c r="D35" s="17">
        <v>3790</v>
      </c>
      <c r="E35" s="14">
        <f t="shared" si="2"/>
        <v>0</v>
      </c>
      <c r="F35" s="14">
        <f t="shared" si="10"/>
        <v>0</v>
      </c>
      <c r="G35" s="66"/>
      <c r="H35" s="66"/>
      <c r="I35" s="13">
        <v>3</v>
      </c>
      <c r="J35" s="12">
        <f t="shared" si="11"/>
        <v>0</v>
      </c>
      <c r="K35" s="53">
        <f t="shared" si="11"/>
        <v>0</v>
      </c>
      <c r="L35" s="11">
        <f t="shared" si="12"/>
        <v>0</v>
      </c>
      <c r="M35" s="11">
        <f t="shared" si="12"/>
        <v>0</v>
      </c>
      <c r="O35" s="54"/>
      <c r="P35" s="8">
        <f t="shared" si="13"/>
        <v>0</v>
      </c>
      <c r="R35" s="66"/>
      <c r="S35" s="10">
        <f t="shared" si="14"/>
        <v>0</v>
      </c>
      <c r="T35" s="10">
        <f t="shared" si="15"/>
        <v>0</v>
      </c>
      <c r="V35" s="9"/>
      <c r="W35" s="54"/>
      <c r="X35" s="54">
        <f t="shared" si="8"/>
        <v>0</v>
      </c>
      <c r="Y35" s="55">
        <f t="shared" si="9"/>
        <v>0</v>
      </c>
    </row>
    <row r="36" spans="1:25" x14ac:dyDescent="0.25">
      <c r="A36" s="52" t="s">
        <v>7</v>
      </c>
      <c r="B36" s="16"/>
      <c r="C36" s="16"/>
      <c r="D36" s="17">
        <v>5282</v>
      </c>
      <c r="E36" s="14">
        <f t="shared" si="2"/>
        <v>0</v>
      </c>
      <c r="F36" s="14">
        <f t="shared" si="10"/>
        <v>0</v>
      </c>
      <c r="G36" s="66"/>
      <c r="H36" s="66"/>
      <c r="I36" s="13">
        <v>3.8</v>
      </c>
      <c r="J36" s="12">
        <f t="shared" si="11"/>
        <v>0</v>
      </c>
      <c r="K36" s="53">
        <f t="shared" si="11"/>
        <v>0</v>
      </c>
      <c r="L36" s="11">
        <f t="shared" si="12"/>
        <v>0</v>
      </c>
      <c r="M36" s="11">
        <f t="shared" si="12"/>
        <v>0</v>
      </c>
      <c r="O36" s="54"/>
      <c r="P36" s="8">
        <f t="shared" si="13"/>
        <v>0</v>
      </c>
      <c r="R36" s="66"/>
      <c r="S36" s="10">
        <f t="shared" si="14"/>
        <v>0</v>
      </c>
      <c r="T36" s="10">
        <f t="shared" si="15"/>
        <v>0</v>
      </c>
      <c r="V36" s="9"/>
      <c r="W36" s="54"/>
      <c r="X36" s="54">
        <f t="shared" si="8"/>
        <v>0</v>
      </c>
      <c r="Y36" s="55">
        <f t="shared" si="9"/>
        <v>0</v>
      </c>
    </row>
    <row r="37" spans="1:25" x14ac:dyDescent="0.25">
      <c r="A37" s="52" t="s">
        <v>6</v>
      </c>
      <c r="B37" s="16"/>
      <c r="C37" s="16"/>
      <c r="D37" s="17">
        <v>4910</v>
      </c>
      <c r="E37" s="14">
        <f t="shared" si="2"/>
        <v>0</v>
      </c>
      <c r="F37" s="14">
        <f t="shared" si="10"/>
        <v>0</v>
      </c>
      <c r="G37" s="66"/>
      <c r="H37" s="66"/>
      <c r="I37" s="13">
        <v>4.0999999999999996</v>
      </c>
      <c r="J37" s="12">
        <f t="shared" si="11"/>
        <v>0</v>
      </c>
      <c r="K37" s="53">
        <f t="shared" si="11"/>
        <v>0</v>
      </c>
      <c r="L37" s="11">
        <f t="shared" si="12"/>
        <v>0</v>
      </c>
      <c r="M37" s="11">
        <f t="shared" si="12"/>
        <v>0</v>
      </c>
      <c r="O37" s="54"/>
      <c r="P37" s="8">
        <f t="shared" si="13"/>
        <v>0</v>
      </c>
      <c r="R37" s="66"/>
      <c r="S37" s="10">
        <f t="shared" si="14"/>
        <v>0</v>
      </c>
      <c r="T37" s="10">
        <f t="shared" si="15"/>
        <v>0</v>
      </c>
      <c r="V37" s="9"/>
      <c r="W37" s="54"/>
      <c r="X37" s="54">
        <f t="shared" si="8"/>
        <v>0</v>
      </c>
      <c r="Y37" s="55">
        <f t="shared" si="9"/>
        <v>0</v>
      </c>
    </row>
    <row r="38" spans="1:25" x14ac:dyDescent="0.25">
      <c r="A38" s="52" t="s">
        <v>5</v>
      </c>
      <c r="B38" s="16"/>
      <c r="C38" s="16"/>
      <c r="D38" s="17">
        <v>4870</v>
      </c>
      <c r="E38" s="14">
        <f t="shared" si="2"/>
        <v>0</v>
      </c>
      <c r="F38" s="14">
        <f t="shared" si="10"/>
        <v>0</v>
      </c>
      <c r="G38" s="66"/>
      <c r="H38" s="66"/>
      <c r="I38" s="13">
        <v>3.8</v>
      </c>
      <c r="J38" s="12">
        <f t="shared" si="11"/>
        <v>0</v>
      </c>
      <c r="K38" s="53">
        <f t="shared" si="11"/>
        <v>0</v>
      </c>
      <c r="L38" s="11">
        <f t="shared" si="12"/>
        <v>0</v>
      </c>
      <c r="M38" s="11">
        <f t="shared" si="12"/>
        <v>0</v>
      </c>
      <c r="O38" s="54"/>
      <c r="P38" s="8">
        <f t="shared" si="13"/>
        <v>0</v>
      </c>
      <c r="R38" s="66"/>
      <c r="S38" s="10">
        <f t="shared" si="14"/>
        <v>0</v>
      </c>
      <c r="T38" s="10">
        <f t="shared" si="15"/>
        <v>0</v>
      </c>
      <c r="V38" s="9"/>
      <c r="W38" s="54"/>
      <c r="X38" s="54">
        <f t="shared" si="8"/>
        <v>0</v>
      </c>
      <c r="Y38" s="55">
        <f t="shared" si="9"/>
        <v>0</v>
      </c>
    </row>
    <row r="39" spans="1:25" x14ac:dyDescent="0.25">
      <c r="A39" s="52" t="s">
        <v>4</v>
      </c>
      <c r="B39" s="16"/>
      <c r="C39" s="16"/>
      <c r="D39" s="17">
        <v>5400</v>
      </c>
      <c r="E39" s="14">
        <f t="shared" si="2"/>
        <v>0</v>
      </c>
      <c r="F39" s="14">
        <f t="shared" si="10"/>
        <v>0</v>
      </c>
      <c r="G39" s="66"/>
      <c r="H39" s="66"/>
      <c r="I39" s="13">
        <v>4.2</v>
      </c>
      <c r="J39" s="12">
        <f t="shared" si="11"/>
        <v>0</v>
      </c>
      <c r="K39" s="53">
        <f t="shared" si="11"/>
        <v>0</v>
      </c>
      <c r="L39" s="11">
        <f t="shared" si="12"/>
        <v>0</v>
      </c>
      <c r="M39" s="11">
        <f t="shared" si="12"/>
        <v>0</v>
      </c>
      <c r="O39" s="54"/>
      <c r="P39" s="8">
        <f t="shared" si="13"/>
        <v>0</v>
      </c>
      <c r="R39" s="66"/>
      <c r="S39" s="10">
        <f t="shared" si="14"/>
        <v>0</v>
      </c>
      <c r="T39" s="10">
        <f t="shared" si="15"/>
        <v>0</v>
      </c>
      <c r="V39" s="9"/>
      <c r="W39" s="54"/>
      <c r="X39" s="54">
        <f t="shared" si="8"/>
        <v>0</v>
      </c>
      <c r="Y39" s="55">
        <f t="shared" si="9"/>
        <v>0</v>
      </c>
    </row>
    <row r="40" spans="1:25" x14ac:dyDescent="0.25">
      <c r="A40" s="52" t="s">
        <v>3</v>
      </c>
      <c r="B40" s="16"/>
      <c r="C40" s="16"/>
      <c r="D40" s="15">
        <v>2904</v>
      </c>
      <c r="E40" s="14">
        <f t="shared" si="2"/>
        <v>0</v>
      </c>
      <c r="F40" s="14">
        <f t="shared" si="10"/>
        <v>0</v>
      </c>
      <c r="G40" s="66"/>
      <c r="H40" s="66"/>
      <c r="I40" s="13">
        <v>0</v>
      </c>
      <c r="J40" s="12">
        <f t="shared" si="11"/>
        <v>0</v>
      </c>
      <c r="K40" s="53">
        <f t="shared" si="11"/>
        <v>0</v>
      </c>
      <c r="L40" s="11">
        <f t="shared" si="12"/>
        <v>0</v>
      </c>
      <c r="M40" s="11">
        <f t="shared" si="12"/>
        <v>0</v>
      </c>
      <c r="O40" s="54"/>
      <c r="P40" s="8">
        <f t="shared" si="13"/>
        <v>0</v>
      </c>
      <c r="R40" s="66"/>
      <c r="S40" s="10">
        <f t="shared" si="14"/>
        <v>0</v>
      </c>
      <c r="T40" s="10">
        <f t="shared" si="15"/>
        <v>0</v>
      </c>
      <c r="V40" s="9"/>
      <c r="W40" s="54"/>
      <c r="X40" s="54">
        <f t="shared" si="8"/>
        <v>0</v>
      </c>
      <c r="Y40" s="55">
        <f t="shared" si="9"/>
        <v>0</v>
      </c>
    </row>
    <row r="41" spans="1:25" ht="28.5" customHeight="1" x14ac:dyDescent="0.25">
      <c r="A41" s="56" t="s">
        <v>2</v>
      </c>
      <c r="B41" s="16"/>
      <c r="C41" s="16"/>
      <c r="D41" s="15">
        <v>2000</v>
      </c>
      <c r="E41" s="14">
        <f t="shared" si="2"/>
        <v>0</v>
      </c>
      <c r="F41" s="14">
        <f>ROUND(C41*D41,0)</f>
        <v>0</v>
      </c>
      <c r="G41" s="66"/>
      <c r="H41" s="66"/>
      <c r="I41" s="13">
        <v>3</v>
      </c>
      <c r="J41" s="12">
        <f t="shared" si="11"/>
        <v>0</v>
      </c>
      <c r="K41" s="53">
        <f t="shared" si="11"/>
        <v>0</v>
      </c>
      <c r="L41" s="11">
        <f t="shared" si="12"/>
        <v>0</v>
      </c>
      <c r="M41" s="11">
        <f t="shared" si="12"/>
        <v>0</v>
      </c>
      <c r="O41" s="54"/>
      <c r="P41" s="8">
        <f t="shared" si="13"/>
        <v>0</v>
      </c>
      <c r="R41" s="66"/>
      <c r="S41" s="10">
        <f t="shared" si="14"/>
        <v>0</v>
      </c>
      <c r="T41" s="10">
        <f t="shared" si="15"/>
        <v>0</v>
      </c>
      <c r="V41" s="9"/>
      <c r="W41" s="54"/>
      <c r="X41" s="54">
        <f t="shared" si="8"/>
        <v>0</v>
      </c>
      <c r="Y41" s="55">
        <f t="shared" si="9"/>
        <v>0</v>
      </c>
    </row>
    <row r="42" spans="1:25" ht="28.5" customHeight="1" x14ac:dyDescent="0.25">
      <c r="A42" s="56" t="s">
        <v>58</v>
      </c>
      <c r="B42" s="16"/>
      <c r="C42" s="16"/>
      <c r="D42" s="17">
        <v>5224</v>
      </c>
      <c r="E42" s="14">
        <f t="shared" si="2"/>
        <v>0</v>
      </c>
      <c r="F42" s="14">
        <f t="shared" si="10"/>
        <v>0</v>
      </c>
      <c r="G42" s="67" t="s">
        <v>19</v>
      </c>
      <c r="H42" s="67" t="s">
        <v>19</v>
      </c>
      <c r="I42" s="19" t="s">
        <v>19</v>
      </c>
      <c r="J42" s="12" t="s">
        <v>19</v>
      </c>
      <c r="K42" s="53" t="s">
        <v>19</v>
      </c>
      <c r="L42" s="11" t="s">
        <v>19</v>
      </c>
      <c r="M42" s="11" t="s">
        <v>19</v>
      </c>
      <c r="N42" s="58"/>
      <c r="O42" s="57" t="s">
        <v>19</v>
      </c>
      <c r="P42" s="11" t="s">
        <v>19</v>
      </c>
      <c r="R42" s="66"/>
      <c r="S42" s="10">
        <f>R42</f>
        <v>0</v>
      </c>
      <c r="T42" s="18" t="s">
        <v>19</v>
      </c>
      <c r="V42" s="22" t="s">
        <v>19</v>
      </c>
      <c r="W42" s="57"/>
      <c r="X42" s="54">
        <f>R42</f>
        <v>0</v>
      </c>
      <c r="Y42" s="55">
        <f t="shared" si="9"/>
        <v>0</v>
      </c>
    </row>
    <row r="43" spans="1:25" ht="25.5" x14ac:dyDescent="0.25">
      <c r="A43" s="62" t="s">
        <v>60</v>
      </c>
      <c r="B43" s="16"/>
      <c r="C43" s="16"/>
      <c r="D43" s="15">
        <v>3444</v>
      </c>
      <c r="E43" s="14">
        <f t="shared" si="2"/>
        <v>0</v>
      </c>
      <c r="F43" s="14">
        <f t="shared" si="10"/>
        <v>0</v>
      </c>
      <c r="G43" s="66"/>
      <c r="H43" s="66"/>
      <c r="I43" s="13">
        <v>0</v>
      </c>
      <c r="J43" s="12">
        <f>ROUND(G43*$I43,0)</f>
        <v>0</v>
      </c>
      <c r="K43" s="53">
        <f>ROUND(H43*$I43,0)</f>
        <v>0</v>
      </c>
      <c r="L43" s="11">
        <f t="shared" ref="L43:M43" si="16">IF(ROUND(E43-J43,0)&gt;0, ROUND(E43-J43,0),0)</f>
        <v>0</v>
      </c>
      <c r="M43" s="11">
        <f t="shared" si="16"/>
        <v>0</v>
      </c>
      <c r="O43" s="54"/>
      <c r="P43" s="8">
        <f>L43+O43</f>
        <v>0</v>
      </c>
      <c r="R43" s="66"/>
      <c r="S43" s="10">
        <f>J43+P43+R43</f>
        <v>0</v>
      </c>
      <c r="T43" s="10">
        <f t="shared" si="15"/>
        <v>0</v>
      </c>
      <c r="V43" s="9"/>
      <c r="W43" s="54"/>
      <c r="X43" s="54">
        <f t="shared" si="8"/>
        <v>0</v>
      </c>
      <c r="Y43" s="55">
        <f t="shared" si="9"/>
        <v>0</v>
      </c>
    </row>
    <row r="44" spans="1:25" ht="17.25" customHeight="1" x14ac:dyDescent="0.25">
      <c r="A44" s="63" t="s">
        <v>1</v>
      </c>
      <c r="B44" s="64">
        <f>SUM(B12:B21)+SUM(B24:B43)</f>
        <v>0</v>
      </c>
      <c r="C44" s="64">
        <f>SUM(C12:C21)+SUM(C24:C43)</f>
        <v>0</v>
      </c>
      <c r="D44" s="7"/>
      <c r="E44" s="6">
        <f>SUM(E12:E21)+SUM(E24:E43)</f>
        <v>0</v>
      </c>
      <c r="F44" s="6"/>
      <c r="G44" s="1">
        <f>SUM(G12:G21)+SUM(G24:G43)</f>
        <v>0</v>
      </c>
      <c r="H44" s="1">
        <f>SUM(H12:H21)+SUM(H24:H43)</f>
        <v>0</v>
      </c>
      <c r="I44" s="5"/>
      <c r="J44" s="1">
        <f t="shared" ref="J44:P44" si="17">SUM(J12:J21)+SUM(J24:J43)</f>
        <v>0</v>
      </c>
      <c r="K44" s="4">
        <f t="shared" si="17"/>
        <v>0</v>
      </c>
      <c r="L44" s="3">
        <f t="shared" si="17"/>
        <v>0</v>
      </c>
      <c r="M44" s="3">
        <f t="shared" si="17"/>
        <v>0</v>
      </c>
      <c r="N44" s="29">
        <f t="shared" si="17"/>
        <v>0</v>
      </c>
      <c r="O44" s="2">
        <f t="shared" si="17"/>
        <v>0</v>
      </c>
      <c r="P44" s="1">
        <f t="shared" si="17"/>
        <v>0</v>
      </c>
      <c r="R44" s="2">
        <f>SUM(R12:R21)+SUM(R24:R43)</f>
        <v>0</v>
      </c>
      <c r="S44" s="2">
        <f>SUM(S12:S21)+SUM(S24:S43)</f>
        <v>0</v>
      </c>
      <c r="T44" s="2">
        <f>SUM(T12:T21)+SUM(T24:T43)</f>
        <v>0</v>
      </c>
      <c r="V44" s="2">
        <f>SUM(V12:V21)+SUM(V24:V43)</f>
        <v>0</v>
      </c>
      <c r="W44" s="2">
        <f>SUM(W12:W21)+SUM(W24:W43)</f>
        <v>0</v>
      </c>
      <c r="X44" s="2">
        <f>SUM(X12:X21)+SUM(X24:X43)</f>
        <v>0</v>
      </c>
      <c r="Y44" s="2">
        <f>SUM(Y12:Y21)+SUM(Y24:Y43)</f>
        <v>0</v>
      </c>
    </row>
    <row r="45" spans="1:25" s="85" customFormat="1" ht="31.5" customHeight="1" x14ac:dyDescent="0.25">
      <c r="A45" s="78" t="s">
        <v>63</v>
      </c>
      <c r="B45" s="16"/>
      <c r="C45" s="16" t="s">
        <v>19</v>
      </c>
      <c r="D45" s="79" t="s">
        <v>19</v>
      </c>
      <c r="E45" s="80" t="s">
        <v>19</v>
      </c>
      <c r="F45" s="80" t="s">
        <v>19</v>
      </c>
      <c r="G45" s="81"/>
      <c r="H45" s="80" t="s">
        <v>19</v>
      </c>
      <c r="I45" s="80" t="s">
        <v>19</v>
      </c>
      <c r="J45" s="80">
        <f>G45</f>
        <v>0</v>
      </c>
      <c r="K45" s="80" t="s">
        <v>19</v>
      </c>
      <c r="L45" s="80" t="s">
        <v>19</v>
      </c>
      <c r="M45" s="80" t="s">
        <v>19</v>
      </c>
      <c r="N45" s="82"/>
      <c r="O45" s="80" t="s">
        <v>19</v>
      </c>
      <c r="P45" s="80" t="s">
        <v>19</v>
      </c>
      <c r="Q45" s="82"/>
      <c r="R45" s="80" t="s">
        <v>19</v>
      </c>
      <c r="S45" s="80" t="s">
        <v>19</v>
      </c>
      <c r="T45" s="80" t="s">
        <v>19</v>
      </c>
      <c r="U45" s="82"/>
      <c r="V45" s="80" t="s">
        <v>19</v>
      </c>
      <c r="W45" s="80" t="s">
        <v>19</v>
      </c>
      <c r="X45" s="83">
        <f>J45</f>
        <v>0</v>
      </c>
      <c r="Y45" s="84">
        <f>X45-G45</f>
        <v>0</v>
      </c>
    </row>
    <row r="46" spans="1:25" s="85" customFormat="1" ht="25.5" x14ac:dyDescent="0.25">
      <c r="A46" s="78" t="s">
        <v>64</v>
      </c>
      <c r="B46" s="16"/>
      <c r="C46" s="16" t="s">
        <v>19</v>
      </c>
      <c r="D46" s="79" t="s">
        <v>19</v>
      </c>
      <c r="E46" s="80" t="s">
        <v>19</v>
      </c>
      <c r="F46" s="80" t="s">
        <v>19</v>
      </c>
      <c r="G46" s="80"/>
      <c r="H46" s="80" t="s">
        <v>19</v>
      </c>
      <c r="I46" s="80" t="s">
        <v>19</v>
      </c>
      <c r="J46" s="80">
        <f>G46</f>
        <v>0</v>
      </c>
      <c r="K46" s="80" t="s">
        <v>19</v>
      </c>
      <c r="L46" s="80" t="s">
        <v>19</v>
      </c>
      <c r="M46" s="80" t="s">
        <v>19</v>
      </c>
      <c r="N46" s="82"/>
      <c r="O46" s="80" t="s">
        <v>19</v>
      </c>
      <c r="P46" s="80" t="s">
        <v>19</v>
      </c>
      <c r="Q46" s="82"/>
      <c r="R46" s="80" t="s">
        <v>19</v>
      </c>
      <c r="S46" s="80" t="s">
        <v>19</v>
      </c>
      <c r="T46" s="80" t="s">
        <v>19</v>
      </c>
      <c r="U46" s="82"/>
      <c r="V46" s="80" t="s">
        <v>19</v>
      </c>
      <c r="W46" s="80" t="s">
        <v>19</v>
      </c>
      <c r="X46" s="83">
        <f t="shared" ref="X46" si="18">J46</f>
        <v>0</v>
      </c>
      <c r="Y46" s="84">
        <f t="shared" ref="Y46" si="19">X46-G46</f>
        <v>0</v>
      </c>
    </row>
    <row r="47" spans="1:25" customFormat="1" ht="17.25" customHeight="1" x14ac:dyDescent="0.25">
      <c r="A47" s="86"/>
      <c r="B47" s="64">
        <f>B44+B45+B46</f>
        <v>0</v>
      </c>
      <c r="C47" s="64"/>
      <c r="D47" s="7"/>
      <c r="E47" s="6">
        <f>E44</f>
        <v>0</v>
      </c>
      <c r="F47" s="6">
        <f>F44</f>
        <v>0</v>
      </c>
      <c r="G47" s="1">
        <f>G44+G45+G46</f>
        <v>0</v>
      </c>
      <c r="H47" s="1">
        <f>H44</f>
        <v>0</v>
      </c>
      <c r="I47" s="5"/>
      <c r="J47" s="1">
        <f>J44</f>
        <v>0</v>
      </c>
      <c r="K47" s="1">
        <f t="shared" ref="K47:T47" si="20">K44</f>
        <v>0</v>
      </c>
      <c r="L47" s="1">
        <f t="shared" si="20"/>
        <v>0</v>
      </c>
      <c r="M47" s="1">
        <f t="shared" si="20"/>
        <v>0</v>
      </c>
      <c r="N47" s="87"/>
      <c r="O47" s="1">
        <f t="shared" si="20"/>
        <v>0</v>
      </c>
      <c r="P47" s="1">
        <f t="shared" si="20"/>
        <v>0</v>
      </c>
      <c r="Q47" s="87"/>
      <c r="R47" s="1">
        <f t="shared" si="20"/>
        <v>0</v>
      </c>
      <c r="S47" s="1">
        <f t="shared" si="20"/>
        <v>0</v>
      </c>
      <c r="T47" s="1">
        <f t="shared" si="20"/>
        <v>0</v>
      </c>
      <c r="U47" s="87"/>
      <c r="V47" s="2">
        <f>V44</f>
        <v>0</v>
      </c>
      <c r="W47" s="1" t="e">
        <f>W44+#REF!</f>
        <v>#REF!</v>
      </c>
      <c r="X47" s="1">
        <f>X44+X45+X46</f>
        <v>0</v>
      </c>
      <c r="Y47" s="88">
        <f>Y44+Y45+Y46</f>
        <v>0</v>
      </c>
    </row>
    <row r="48" spans="1:25" s="76" customFormat="1" ht="17.25" customHeight="1" x14ac:dyDescent="0.25">
      <c r="A48" s="68"/>
      <c r="B48" s="69"/>
      <c r="C48" s="69"/>
      <c r="D48" s="70"/>
      <c r="E48" s="71"/>
      <c r="F48" s="71"/>
      <c r="G48" s="72"/>
      <c r="H48" s="72"/>
      <c r="I48" s="73"/>
      <c r="J48" s="72"/>
      <c r="K48" s="74"/>
      <c r="L48" s="75"/>
      <c r="M48" s="75"/>
      <c r="O48" s="77"/>
      <c r="P48" s="72"/>
      <c r="R48" s="77"/>
      <c r="S48" s="77"/>
      <c r="T48" s="77"/>
      <c r="V48" s="77"/>
      <c r="W48" s="77"/>
      <c r="X48" s="77"/>
      <c r="Y48" s="77"/>
    </row>
    <row r="49" spans="1:24" ht="9" customHeight="1" x14ac:dyDescent="0.25"/>
    <row r="50" spans="1:24" x14ac:dyDescent="0.25">
      <c r="A50" s="29" t="s">
        <v>0</v>
      </c>
    </row>
    <row r="51" spans="1:24" x14ac:dyDescent="0.25">
      <c r="A51" s="65" t="s">
        <v>57</v>
      </c>
    </row>
    <row r="52" spans="1:24" ht="28.5" customHeight="1" x14ac:dyDescent="0.25">
      <c r="A52" s="122" t="s">
        <v>59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</row>
    <row r="53" spans="1:24" ht="33" customHeight="1" x14ac:dyDescent="0.25">
      <c r="A53" s="122" t="s">
        <v>49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</row>
  </sheetData>
  <sheetProtection formatCells="0" formatColumns="0" formatRows="0"/>
  <mergeCells count="27">
    <mergeCell ref="Y8:Y10"/>
    <mergeCell ref="A53:X53"/>
    <mergeCell ref="S8:S10"/>
    <mergeCell ref="V8:X8"/>
    <mergeCell ref="A52:X52"/>
    <mergeCell ref="F9:F10"/>
    <mergeCell ref="R9:R10"/>
    <mergeCell ref="T9:T10"/>
    <mergeCell ref="V9:V10"/>
    <mergeCell ref="W9:W10"/>
    <mergeCell ref="X9:X10"/>
    <mergeCell ref="A3:X3"/>
    <mergeCell ref="A4:X4"/>
    <mergeCell ref="A5:X5"/>
    <mergeCell ref="A8:A10"/>
    <mergeCell ref="B8:B10"/>
    <mergeCell ref="D8:D10"/>
    <mergeCell ref="E8:E10"/>
    <mergeCell ref="G8:K8"/>
    <mergeCell ref="L8:M8"/>
    <mergeCell ref="P8:P10"/>
    <mergeCell ref="C9:C10"/>
    <mergeCell ref="G9:G10"/>
    <mergeCell ref="I9:I10"/>
    <mergeCell ref="J9:J10"/>
    <mergeCell ref="L9:L10"/>
    <mergeCell ref="O9:O10"/>
  </mergeCells>
  <conditionalFormatting sqref="L12 L21 M19:M21 L24:M36">
    <cfRule type="expression" dxfId="20" priority="32">
      <formula>M12=1</formula>
    </cfRule>
  </conditionalFormatting>
  <conditionalFormatting sqref="L13:L20">
    <cfRule type="expression" dxfId="19" priority="31">
      <formula>M13=1</formula>
    </cfRule>
  </conditionalFormatting>
  <conditionalFormatting sqref="L43 L37:L41">
    <cfRule type="expression" dxfId="18" priority="30">
      <formula>M37=1</formula>
    </cfRule>
  </conditionalFormatting>
  <conditionalFormatting sqref="X12:X21 X45:X46 X24:X43">
    <cfRule type="cellIs" dxfId="17" priority="28" operator="greaterThan">
      <formula>$S12</formula>
    </cfRule>
  </conditionalFormatting>
  <conditionalFormatting sqref="J43 J12:J21 J24:J41">
    <cfRule type="expression" dxfId="16" priority="34">
      <formula>#REF!=1</formula>
    </cfRule>
  </conditionalFormatting>
  <conditionalFormatting sqref="V43 V12:V21 V24:V41">
    <cfRule type="cellIs" dxfId="15" priority="35" operator="greaterThan">
      <formula>$L12</formula>
    </cfRule>
  </conditionalFormatting>
  <conditionalFormatting sqref="M12">
    <cfRule type="expression" dxfId="14" priority="27">
      <formula>N12=1</formula>
    </cfRule>
  </conditionalFormatting>
  <conditionalFormatting sqref="M13:M18">
    <cfRule type="expression" dxfId="13" priority="26">
      <formula>N13=1</formula>
    </cfRule>
  </conditionalFormatting>
  <conditionalFormatting sqref="M43 M37:M41">
    <cfRule type="expression" dxfId="12" priority="25">
      <formula>N37=1</formula>
    </cfRule>
  </conditionalFormatting>
  <conditionalFormatting sqref="M42">
    <cfRule type="expression" dxfId="11" priority="19">
      <formula>N42=1</formula>
    </cfRule>
  </conditionalFormatting>
  <conditionalFormatting sqref="L42">
    <cfRule type="expression" dxfId="10" priority="21">
      <formula>M42=1</formula>
    </cfRule>
  </conditionalFormatting>
  <conditionalFormatting sqref="J42">
    <cfRule type="expression" dxfId="9" priority="22">
      <formula>#REF!=1</formula>
    </cfRule>
  </conditionalFormatting>
  <conditionalFormatting sqref="V42">
    <cfRule type="cellIs" dxfId="8" priority="23" operator="greaterThan">
      <formula>$L42</formula>
    </cfRule>
  </conditionalFormatting>
  <conditionalFormatting sqref="Y12:Y21 Y24:Y43">
    <cfRule type="cellIs" dxfId="7" priority="18" operator="greaterThan">
      <formula>0</formula>
    </cfRule>
  </conditionalFormatting>
  <conditionalFormatting sqref="Y45:Y46">
    <cfRule type="cellIs" dxfId="6" priority="5" operator="greaterThan">
      <formula>0</formula>
    </cfRule>
  </conditionalFormatting>
  <conditionalFormatting sqref="L22:M23">
    <cfRule type="expression" dxfId="5" priority="4">
      <formula>M22=1</formula>
    </cfRule>
  </conditionalFormatting>
  <conditionalFormatting sqref="X22:X23">
    <cfRule type="cellIs" dxfId="4" priority="3" operator="greaterThan">
      <formula>$S22</formula>
    </cfRule>
  </conditionalFormatting>
  <conditionalFormatting sqref="J22:J23">
    <cfRule type="expression" dxfId="3" priority="2">
      <formula>#REF!=1</formula>
    </cfRule>
  </conditionalFormatting>
  <conditionalFormatting sqref="V22:V23">
    <cfRule type="cellIs" dxfId="2" priority="1" operator="greaterThan">
      <formula>$L22</formula>
    </cfRule>
  </conditionalFormatting>
  <printOptions horizontalCentered="1"/>
  <pageMargins left="0" right="0" top="0.39370078740157483" bottom="0.19685039370078741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  <pageSetUpPr fitToPage="1"/>
  </sheetPr>
  <dimension ref="A1:D21"/>
  <sheetViews>
    <sheetView zoomScale="80" zoomScaleNormal="80" zoomScaleSheetLayoutView="80" workbookViewId="0">
      <pane xSplit="2" ySplit="12" topLeftCell="C13" activePane="bottomRight" state="frozen"/>
      <selection activeCell="C27" sqref="C27"/>
      <selection pane="topRight" activeCell="C27" sqref="C27"/>
      <selection pane="bottomLeft" activeCell="C27" sqref="C27"/>
      <selection pane="bottomRight" activeCell="C9" sqref="C9:C10"/>
    </sheetView>
  </sheetViews>
  <sheetFormatPr defaultRowHeight="15" x14ac:dyDescent="0.25"/>
  <cols>
    <col min="1" max="1" width="62.42578125" customWidth="1"/>
    <col min="2" max="2" width="21.85546875" customWidth="1"/>
    <col min="3" max="3" width="27.140625" customWidth="1"/>
    <col min="4" max="4" width="26.7109375" customWidth="1"/>
  </cols>
  <sheetData>
    <row r="1" spans="1:4" ht="51.75" customHeight="1" x14ac:dyDescent="0.25">
      <c r="B1" s="130" t="s">
        <v>74</v>
      </c>
      <c r="C1" s="130"/>
      <c r="D1" s="130"/>
    </row>
    <row r="2" spans="1:4" ht="6" customHeight="1" x14ac:dyDescent="0.25"/>
    <row r="3" spans="1:4" ht="75" customHeight="1" x14ac:dyDescent="0.25">
      <c r="A3" s="100" t="s">
        <v>84</v>
      </c>
      <c r="B3" s="100"/>
      <c r="C3" s="100"/>
      <c r="D3" s="100"/>
    </row>
    <row r="4" spans="1:4" ht="21" customHeight="1" x14ac:dyDescent="0.3">
      <c r="A4" s="101"/>
      <c r="B4" s="101"/>
      <c r="C4" s="101"/>
    </row>
    <row r="5" spans="1:4" ht="18" customHeight="1" x14ac:dyDescent="0.25">
      <c r="A5" s="131" t="s">
        <v>75</v>
      </c>
      <c r="B5" s="131"/>
      <c r="C5" s="131"/>
      <c r="D5" s="131"/>
    </row>
    <row r="6" spans="1:4" hidden="1" x14ac:dyDescent="0.25"/>
    <row r="7" spans="1:4" ht="5.25" customHeight="1" x14ac:dyDescent="0.25"/>
    <row r="8" spans="1:4" ht="78.75" customHeight="1" x14ac:dyDescent="0.25">
      <c r="A8" s="132" t="s">
        <v>76</v>
      </c>
      <c r="B8" s="104" t="s">
        <v>77</v>
      </c>
      <c r="C8" s="91" t="s">
        <v>85</v>
      </c>
      <c r="D8" s="133" t="s">
        <v>78</v>
      </c>
    </row>
    <row r="9" spans="1:4" ht="20.25" customHeight="1" x14ac:dyDescent="0.25">
      <c r="A9" s="132"/>
      <c r="B9" s="104"/>
      <c r="C9" s="136" t="s">
        <v>79</v>
      </c>
      <c r="D9" s="134"/>
    </row>
    <row r="10" spans="1:4" ht="131.25" customHeight="1" x14ac:dyDescent="0.25">
      <c r="A10" s="132"/>
      <c r="B10" s="104"/>
      <c r="C10" s="136"/>
      <c r="D10" s="135"/>
    </row>
    <row r="11" spans="1:4" s="95" customFormat="1" ht="15" customHeight="1" x14ac:dyDescent="0.2">
      <c r="A11" s="92">
        <v>1</v>
      </c>
      <c r="B11" s="93">
        <v>2</v>
      </c>
      <c r="C11" s="94">
        <v>3</v>
      </c>
      <c r="D11" s="94">
        <v>4</v>
      </c>
    </row>
    <row r="12" spans="1:4" x14ac:dyDescent="0.25">
      <c r="A12" s="96" t="s">
        <v>26</v>
      </c>
      <c r="B12" s="16"/>
      <c r="C12" s="66"/>
      <c r="D12" s="84">
        <f>IF(C12&gt;'1_с ЦАОП_без прикр населения'!G12,"превышение",0)</f>
        <v>0</v>
      </c>
    </row>
    <row r="13" spans="1:4" s="20" customFormat="1" x14ac:dyDescent="0.25">
      <c r="A13" s="21" t="s">
        <v>80</v>
      </c>
      <c r="B13" s="16"/>
      <c r="C13" s="66"/>
      <c r="D13" s="84">
        <f>IF(C13&gt;'1_с ЦАОП_без прикр населения'!G16,"превышение",0)</f>
        <v>0</v>
      </c>
    </row>
    <row r="14" spans="1:4" x14ac:dyDescent="0.25">
      <c r="A14" s="96" t="s">
        <v>22</v>
      </c>
      <c r="B14" s="16"/>
      <c r="C14" s="66"/>
      <c r="D14" s="84">
        <f>IF(C14&gt;'1_с ЦАОП_без прикр населения'!G18,"превышение",0)</f>
        <v>0</v>
      </c>
    </row>
    <row r="15" spans="1:4" ht="17.25" customHeight="1" x14ac:dyDescent="0.25">
      <c r="A15" s="96" t="s">
        <v>81</v>
      </c>
      <c r="B15" s="16"/>
      <c r="C15" s="66"/>
      <c r="D15" s="84">
        <f>IF(C15&gt;'1_с ЦАОП_без прикр населения'!G19,"превышение",0)</f>
        <v>0</v>
      </c>
    </row>
    <row r="16" spans="1:4" x14ac:dyDescent="0.25">
      <c r="A16" s="96" t="s">
        <v>61</v>
      </c>
      <c r="B16" s="16"/>
      <c r="C16" s="66"/>
      <c r="D16" s="84">
        <f>IF(C16&gt;'1_с ЦАОП_без прикр населения'!G22,"превышение",0)</f>
        <v>0</v>
      </c>
    </row>
    <row r="17" spans="1:4" x14ac:dyDescent="0.25">
      <c r="A17" s="96" t="s">
        <v>7</v>
      </c>
      <c r="B17" s="16"/>
      <c r="C17" s="66"/>
      <c r="D17" s="84">
        <f>IF(C17&gt;'1_с ЦАОП_без прикр населения'!G36,"превышение",0)</f>
        <v>0</v>
      </c>
    </row>
    <row r="18" spans="1:4" ht="17.25" customHeight="1" x14ac:dyDescent="0.25">
      <c r="A18" s="86" t="s">
        <v>1</v>
      </c>
      <c r="B18" s="64">
        <f>SUM(B12:B16)+SUM(B17:B17)</f>
        <v>0</v>
      </c>
      <c r="C18" s="1">
        <f>SUM(C12:C16)+SUM(C17:C17)</f>
        <v>0</v>
      </c>
      <c r="D18" s="88">
        <f>SUM(D12:D16)+SUM(D17:D17)</f>
        <v>0</v>
      </c>
    </row>
    <row r="19" spans="1:4" s="85" customFormat="1" ht="17.25" customHeight="1" x14ac:dyDescent="0.25">
      <c r="A19" s="97"/>
      <c r="B19" s="69"/>
      <c r="C19" s="72"/>
      <c r="D19" s="98"/>
    </row>
    <row r="20" spans="1:4" x14ac:dyDescent="0.25">
      <c r="A20" s="99" t="s">
        <v>82</v>
      </c>
    </row>
    <row r="21" spans="1:4" x14ac:dyDescent="0.25">
      <c r="A21" t="s">
        <v>83</v>
      </c>
    </row>
  </sheetData>
  <sheetProtection formatCells="0" formatColumns="0"/>
  <mergeCells count="8">
    <mergeCell ref="B1:D1"/>
    <mergeCell ref="A3:D3"/>
    <mergeCell ref="A4:C4"/>
    <mergeCell ref="A5:D5"/>
    <mergeCell ref="A8:A10"/>
    <mergeCell ref="B8:B10"/>
    <mergeCell ref="D8:D10"/>
    <mergeCell ref="C9:C10"/>
  </mergeCells>
  <conditionalFormatting sqref="D12:D17">
    <cfRule type="cellIs" dxfId="1" priority="1" operator="greaterThan">
      <formula>0</formula>
    </cfRule>
    <cfRule type="cellIs" dxfId="0" priority="2" operator="greaterThan">
      <formula>0</formula>
    </cfRule>
  </conditionalFormatting>
  <printOptions horizontalCentered="1"/>
  <pageMargins left="0" right="0" top="0.39370078740157483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1_с ЦАОП_без прикр населения</vt:lpstr>
      <vt:lpstr>1.1_Школы</vt:lpstr>
      <vt:lpstr>'1.1_Школы'!Область_печати</vt:lpstr>
      <vt:lpstr>'1_с ЦАОП_без прикр населения'!Область_печати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Горельникова Елена Васильевна</dc:creator>
  <cp:lastModifiedBy>SMIRNOVA</cp:lastModifiedBy>
  <cp:lastPrinted>2026-05-14T07:37:41Z</cp:lastPrinted>
  <dcterms:created xsi:type="dcterms:W3CDTF">2024-05-23T10:59:37Z</dcterms:created>
  <dcterms:modified xsi:type="dcterms:W3CDTF">2026-05-14T07:39:38Z</dcterms:modified>
</cp:coreProperties>
</file>